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 activeTab="4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POSEBNI DIO" sheetId="7" r:id="rId5"/>
  </sheets>
  <definedNames>
    <definedName name="_xlnm.Print_Area" localSheetId="1">' Račun prihoda i rashoda'!$B$1:$I$92</definedName>
    <definedName name="_xlnm.Print_Area" localSheetId="0">SAŽETAK!$B$1:$L$27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7" i="7" l="1"/>
  <c r="I177" i="7"/>
  <c r="H37" i="5"/>
  <c r="G37" i="5"/>
  <c r="G8" i="5"/>
  <c r="G7" i="5"/>
  <c r="L21" i="3"/>
  <c r="L15" i="3"/>
  <c r="L12" i="3" l="1"/>
  <c r="C26" i="5"/>
  <c r="C35" i="5"/>
  <c r="C6" i="5"/>
  <c r="C8" i="5"/>
  <c r="H74" i="7"/>
  <c r="H116" i="7"/>
  <c r="I116" i="7" s="1"/>
  <c r="I183" i="7"/>
  <c r="I182" i="7"/>
  <c r="I181" i="7"/>
  <c r="I188" i="7"/>
  <c r="F116" i="7"/>
  <c r="H153" i="7" l="1"/>
  <c r="H173" i="7" l="1"/>
  <c r="H202" i="7"/>
  <c r="I202" i="7" s="1"/>
  <c r="H198" i="7"/>
  <c r="H172" i="7" l="1"/>
  <c r="I173" i="7"/>
  <c r="H197" i="7"/>
  <c r="I198" i="7"/>
  <c r="H186" i="7"/>
  <c r="I168" i="7"/>
  <c r="I167" i="7"/>
  <c r="I164" i="7"/>
  <c r="I163" i="7"/>
  <c r="H162" i="7"/>
  <c r="I162" i="7" s="1"/>
  <c r="I154" i="7"/>
  <c r="F155" i="7"/>
  <c r="H159" i="7"/>
  <c r="I159" i="7" s="1"/>
  <c r="H155" i="7"/>
  <c r="I153" i="7" s="1"/>
  <c r="H147" i="7"/>
  <c r="H146" i="7" s="1"/>
  <c r="H145" i="7" s="1"/>
  <c r="I133" i="7"/>
  <c r="I132" i="7"/>
  <c r="I131" i="7"/>
  <c r="I121" i="7"/>
  <c r="I120" i="7"/>
  <c r="I113" i="7"/>
  <c r="I112" i="7"/>
  <c r="I108" i="7"/>
  <c r="I107" i="7"/>
  <c r="I106" i="7"/>
  <c r="I111" i="7"/>
  <c r="H171" i="7" l="1"/>
  <c r="I171" i="7" s="1"/>
  <c r="I172" i="7"/>
  <c r="H180" i="7"/>
  <c r="I180" i="7" s="1"/>
  <c r="I186" i="7"/>
  <c r="H196" i="7"/>
  <c r="I197" i="7"/>
  <c r="I155" i="7"/>
  <c r="F94" i="7"/>
  <c r="F90" i="7"/>
  <c r="H91" i="7"/>
  <c r="H90" i="7" s="1"/>
  <c r="H95" i="7"/>
  <c r="H94" i="7" s="1"/>
  <c r="F68" i="7"/>
  <c r="H70" i="7"/>
  <c r="H69" i="7" s="1"/>
  <c r="H80" i="7"/>
  <c r="F55" i="7"/>
  <c r="H56" i="7"/>
  <c r="H59" i="7"/>
  <c r="I59" i="7" s="1"/>
  <c r="H47" i="7"/>
  <c r="I47" i="7" s="1"/>
  <c r="F42" i="7"/>
  <c r="H43" i="7"/>
  <c r="H68" i="7" l="1"/>
  <c r="H195" i="7"/>
  <c r="I195" i="7" s="1"/>
  <c r="I196" i="7"/>
  <c r="F40" i="7"/>
  <c r="I94" i="7"/>
  <c r="I69" i="7"/>
  <c r="H89" i="7"/>
  <c r="F89" i="7"/>
  <c r="H55" i="7"/>
  <c r="H42" i="7"/>
  <c r="F39" i="7" l="1"/>
  <c r="I89" i="7"/>
  <c r="H40" i="7"/>
  <c r="H39" i="7" s="1"/>
  <c r="I39" i="7" l="1"/>
  <c r="H36" i="7"/>
  <c r="H13" i="7"/>
  <c r="H12" i="7" s="1"/>
  <c r="H11" i="7" s="1"/>
  <c r="F12" i="7"/>
  <c r="F11" i="7" l="1"/>
  <c r="F10" i="7" s="1"/>
  <c r="F8" i="7" s="1"/>
  <c r="H35" i="7"/>
  <c r="H34" i="7" s="1"/>
  <c r="I34" i="7" s="1"/>
  <c r="I36" i="7"/>
  <c r="C32" i="5"/>
  <c r="D25" i="5"/>
  <c r="D35" i="5"/>
  <c r="D32" i="5"/>
  <c r="F35" i="5"/>
  <c r="F24" i="5" s="1"/>
  <c r="F32" i="5"/>
  <c r="G9" i="5"/>
  <c r="H9" i="5"/>
  <c r="C19" i="5"/>
  <c r="G19" i="5" s="1"/>
  <c r="G20" i="5"/>
  <c r="D7" i="5"/>
  <c r="D6" i="5" s="1"/>
  <c r="D17" i="5"/>
  <c r="H19" i="5"/>
  <c r="F8" i="5"/>
  <c r="H8" i="5" s="1"/>
  <c r="F14" i="5"/>
  <c r="F6" i="5" s="1"/>
  <c r="F17" i="5"/>
  <c r="L79" i="3"/>
  <c r="H37" i="3"/>
  <c r="H36" i="3" s="1"/>
  <c r="J37" i="3"/>
  <c r="J36" i="3"/>
  <c r="K45" i="3"/>
  <c r="G37" i="3"/>
  <c r="G36" i="3" s="1"/>
  <c r="K23" i="3"/>
  <c r="K22" i="3"/>
  <c r="K21" i="3"/>
  <c r="H11" i="3"/>
  <c r="J11" i="3"/>
  <c r="H15" i="1"/>
  <c r="H10" i="7" l="1"/>
  <c r="L11" i="3"/>
  <c r="D24" i="5"/>
  <c r="K81" i="3"/>
  <c r="K80" i="3"/>
  <c r="K79" i="3"/>
  <c r="J10" i="3"/>
  <c r="G11" i="3"/>
  <c r="J15" i="1"/>
  <c r="J16" i="1" s="1"/>
  <c r="G15" i="1"/>
  <c r="G16" i="1" s="1"/>
  <c r="J12" i="1"/>
  <c r="G12" i="1"/>
  <c r="I10" i="7" l="1"/>
  <c r="G10" i="3"/>
  <c r="H35" i="5" l="1"/>
  <c r="G36" i="5"/>
  <c r="G35" i="5"/>
  <c r="H30" i="5"/>
  <c r="H29" i="5"/>
  <c r="H26" i="5"/>
  <c r="H25" i="5"/>
  <c r="G26" i="5"/>
  <c r="C25" i="5"/>
  <c r="L38" i="3"/>
  <c r="L75" i="3"/>
  <c r="L46" i="3"/>
  <c r="L86" i="3"/>
  <c r="L85" i="3"/>
  <c r="L37" i="3"/>
  <c r="H12" i="1"/>
  <c r="I42" i="7"/>
  <c r="I95" i="7"/>
  <c r="I43" i="7"/>
  <c r="I31" i="7"/>
  <c r="H17" i="5"/>
  <c r="H15" i="5"/>
  <c r="H12" i="5"/>
  <c r="H11" i="5"/>
  <c r="H7" i="5"/>
  <c r="G25" i="5" l="1"/>
  <c r="G24" i="5"/>
  <c r="H32" i="5"/>
  <c r="H24" i="5"/>
  <c r="G32" i="5"/>
  <c r="L36" i="3"/>
  <c r="I35" i="7"/>
  <c r="L14" i="1"/>
  <c r="L13" i="1"/>
  <c r="L12" i="1"/>
  <c r="L10" i="1"/>
  <c r="H16" i="1"/>
  <c r="I12" i="7"/>
  <c r="H6" i="5" l="1"/>
  <c r="H14" i="5"/>
  <c r="H10" i="3"/>
  <c r="I56" i="7"/>
  <c r="I68" i="7"/>
  <c r="I70" i="7"/>
  <c r="I13" i="7"/>
  <c r="K91" i="3"/>
  <c r="K90" i="3"/>
  <c r="K88" i="3"/>
  <c r="K87" i="3"/>
  <c r="K86" i="3"/>
  <c r="K85" i="3"/>
  <c r="K77" i="3"/>
  <c r="K75" i="3"/>
  <c r="K74" i="3"/>
  <c r="K72" i="3"/>
  <c r="K71" i="3"/>
  <c r="K69" i="3"/>
  <c r="K68" i="3"/>
  <c r="K67" i="3"/>
  <c r="K65" i="3"/>
  <c r="K63" i="3"/>
  <c r="K61" i="3"/>
  <c r="K60" i="3"/>
  <c r="K59" i="3"/>
  <c r="K57" i="3"/>
  <c r="K56" i="3"/>
  <c r="K55" i="3"/>
  <c r="K54" i="3"/>
  <c r="K53" i="3"/>
  <c r="K52" i="3"/>
  <c r="K50" i="3"/>
  <c r="K49" i="3"/>
  <c r="K48" i="3"/>
  <c r="K47" i="3"/>
  <c r="K46" i="3"/>
  <c r="K44" i="3"/>
  <c r="K43" i="3"/>
  <c r="K42" i="3"/>
  <c r="K41" i="3"/>
  <c r="K40" i="3"/>
  <c r="K39" i="3"/>
  <c r="K38" i="3"/>
  <c r="K37" i="3"/>
  <c r="K14" i="1"/>
  <c r="K13" i="1"/>
  <c r="K10" i="1"/>
  <c r="I100" i="7"/>
  <c r="I99" i="7"/>
  <c r="G18" i="5"/>
  <c r="G17" i="5"/>
  <c r="G15" i="5"/>
  <c r="G12" i="5"/>
  <c r="G11" i="5"/>
  <c r="G6" i="5"/>
  <c r="G14" i="5"/>
  <c r="I91" i="7" l="1"/>
  <c r="I40" i="7"/>
  <c r="I55" i="7"/>
  <c r="I11" i="7"/>
  <c r="I102" i="7"/>
  <c r="L15" i="1"/>
  <c r="K15" i="1"/>
  <c r="I90" i="7" l="1"/>
  <c r="K36" i="3"/>
  <c r="I8" i="7" l="1"/>
  <c r="K30" i="3"/>
  <c r="K26" i="3"/>
  <c r="K16" i="3"/>
  <c r="I9" i="7" l="1"/>
  <c r="L24" i="3"/>
  <c r="K15" i="3"/>
  <c r="K24" i="3"/>
  <c r="K12" i="3"/>
  <c r="K29" i="3"/>
  <c r="L28" i="3"/>
  <c r="K25" i="3"/>
  <c r="K28" i="3" l="1"/>
  <c r="K11" i="3" l="1"/>
  <c r="L10" i="3"/>
  <c r="K10" i="3" l="1"/>
  <c r="G6" i="8" l="1"/>
  <c r="H6" i="8"/>
  <c r="H8" i="8"/>
  <c r="G8" i="8"/>
  <c r="H7" i="8"/>
  <c r="G7" i="8"/>
</calcChain>
</file>

<file path=xl/sharedStrings.xml><?xml version="1.0" encoding="utf-8"?>
<sst xmlns="http://schemas.openxmlformats.org/spreadsheetml/2006/main" count="507" uniqueCount="230">
  <si>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</si>
  <si>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</si>
  <si>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</si>
  <si>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</si>
  <si>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</si>
  <si>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</si>
  <si>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</si>
  <si>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</si>
  <si>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</si>
  <si>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II. POSEBNI DIO</t>
  </si>
  <si>
    <t>I. OPĆI DIO</t>
  </si>
  <si>
    <t>Materijalni rashodi</t>
  </si>
  <si>
    <t>…</t>
  </si>
  <si>
    <t>PRIJENOS SREDSTAVA IZ PRETHODNE GODINE</t>
  </si>
  <si>
    <t>1 Opći prihodi i primici</t>
  </si>
  <si>
    <t>11 Opći prihodi i primici</t>
  </si>
  <si>
    <t>….</t>
  </si>
  <si>
    <t>3 Vlastiti prihodi</t>
  </si>
  <si>
    <t>31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</si>
  <si>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</si>
  <si>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</si>
  <si>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</si>
  <si>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</si>
  <si>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</si>
  <si>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</si>
  <si>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</si>
  <si>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(Bruto)</t>
  </si>
  <si>
    <t>Plaće za redovan rad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</si>
  <si>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</si>
  <si>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</si>
  <si>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</si>
  <si>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</si>
  <si>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</si>
  <si>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</si>
  <si>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</si>
  <si>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</si>
  <si>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</si>
  <si>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</si>
  <si>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</si>
  <si>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</si>
  <si>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</si>
  <si>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</si>
  <si>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</si>
  <si>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</si>
  <si>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</si>
  <si>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</si>
  <si>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</si>
  <si>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</si>
  <si>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</si>
  <si>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</si>
  <si>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</si>
  <si>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</si>
  <si>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 xml:space="preserve">OSTVARENJE/IZVRŠENJE 
1.-12.2022. </t>
  </si>
  <si>
    <t xml:space="preserve">OSTVARENJE/IZVRŠENJE 
1.-12.2023. </t>
  </si>
  <si>
    <t xml:space="preserve"> </t>
  </si>
  <si>
    <t xml:space="preserve">Ostali nespomenuti prihodi </t>
  </si>
  <si>
    <t xml:space="preserve">Upravne i administrativne pristojbe  </t>
  </si>
  <si>
    <t xml:space="preserve">Prihodi od upravnih i administrativnih pristojbim pristojbi po oisebnim propisima naknada </t>
  </si>
  <si>
    <t>Prihodi iz nadležnog proračuna i od HZZO-a temeljem ugovorenih obveza</t>
  </si>
  <si>
    <t xml:space="preserve">Prihodi iz nadležnog proračuna za financiranje redovne djelatnosti proračunskih korisnika  </t>
  </si>
  <si>
    <t xml:space="preserve">Prihodi iz nadležnog proračuna za financiranje rashoda poslovanja  </t>
  </si>
  <si>
    <t xml:space="preserve">Prihodi od imovine  </t>
  </si>
  <si>
    <t xml:space="preserve">Prihodi od financijske imovine  </t>
  </si>
  <si>
    <t xml:space="preserve">Kamate na oročena sredstva i depozite po viđenju </t>
  </si>
  <si>
    <t xml:space="preserve">Tekuće donacije </t>
  </si>
  <si>
    <t xml:space="preserve">OSTVARENJE/ IZVRŠENJE 
1.-12.2022. </t>
  </si>
  <si>
    <t xml:space="preserve">OSTVARENJE/ IZVRŠENJE 
1.-12.2023. </t>
  </si>
  <si>
    <t xml:space="preserve">Ostali rashodi za zaposlene </t>
  </si>
  <si>
    <t xml:space="preserve">Doprinos na plaće </t>
  </si>
  <si>
    <t xml:space="preserve">Doprinos za obvezno zdravstveno osiguranje </t>
  </si>
  <si>
    <t xml:space="preserve">Naknade troškova zaposlenima </t>
  </si>
  <si>
    <t xml:space="preserve">Službena putovanja </t>
  </si>
  <si>
    <t xml:space="preserve">Naknade za prijevoz, za rad na terenu i odvojeni život </t>
  </si>
  <si>
    <t xml:space="preserve">Stručno usavršavanje zaposlenih </t>
  </si>
  <si>
    <t xml:space="preserve">Ostale naknade troškova zaposlenih </t>
  </si>
  <si>
    <t>Rashodi za materijal i energiju</t>
  </si>
  <si>
    <t>Uredski materijal i ostali materijalni rashodi</t>
  </si>
  <si>
    <t xml:space="preserve">Materijal i sirovine </t>
  </si>
  <si>
    <t xml:space="preserve">Energija </t>
  </si>
  <si>
    <t xml:space="preserve">Materijal i dijelovi za tekuće investicijsko održavanje </t>
  </si>
  <si>
    <t xml:space="preserve">Sitan inventar i auto gume </t>
  </si>
  <si>
    <t xml:space="preserve">Službena , radna i zaštitna odjeća </t>
  </si>
  <si>
    <t>Rashodi za usluge</t>
  </si>
  <si>
    <t>Usluge telefona, poštei prijevoza</t>
  </si>
  <si>
    <t xml:space="preserve">Usluge tekućeg investicijskog održavanja </t>
  </si>
  <si>
    <t xml:space="preserve">Usluge promidžbe i informiranja </t>
  </si>
  <si>
    <t xml:space="preserve">Komunalne usluge </t>
  </si>
  <si>
    <t xml:space="preserve">Zakupnina i najamnina </t>
  </si>
  <si>
    <t xml:space="preserve">Zdravstvene i veterinarske usluge </t>
  </si>
  <si>
    <t xml:space="preserve">Intelektualne i osoben usluge </t>
  </si>
  <si>
    <t>Računalne usluge</t>
  </si>
  <si>
    <t xml:space="preserve">Ostale usluge </t>
  </si>
  <si>
    <t xml:space="preserve">Ostali nespomenuti rashodi poslovanja </t>
  </si>
  <si>
    <t xml:space="preserve">Reprezentacija </t>
  </si>
  <si>
    <t>Financijski rashodi</t>
  </si>
  <si>
    <t>Ostali financijski rashodi</t>
  </si>
  <si>
    <t xml:space="preserve">Bankarske usluge i usluge platnog prometa </t>
  </si>
  <si>
    <t xml:space="preserve">Rashodi za nabavu proizvedene dugotrajne imovine </t>
  </si>
  <si>
    <t xml:space="preserve">Računala i računalna oprema </t>
  </si>
  <si>
    <t xml:space="preserve">Pomoći proračunskim korisnicima iz proračuna koji im nije nadležan </t>
  </si>
  <si>
    <t xml:space="preserve">Tekuće pomoći proračunskim korisnicima iz proračuna koji im nije nadležan </t>
  </si>
  <si>
    <t xml:space="preserve">Pristojbe i naknade </t>
  </si>
  <si>
    <t xml:space="preserve">Troškovi sudskih postupaka </t>
  </si>
  <si>
    <t xml:space="preserve">Zatezne kamate </t>
  </si>
  <si>
    <t xml:space="preserve">Uređaji, strojevi i oprema za ostale namjene </t>
  </si>
  <si>
    <t xml:space="preserve">Knjige </t>
  </si>
  <si>
    <t xml:space="preserve">4 Prihod za posebne namjene </t>
  </si>
  <si>
    <t>5 Pomoći</t>
  </si>
  <si>
    <t xml:space="preserve">09 Obrazovanje </t>
  </si>
  <si>
    <t xml:space="preserve">Plaće za redovan rad </t>
  </si>
  <si>
    <t xml:space="preserve">Materijalni rashodi </t>
  </si>
  <si>
    <t xml:space="preserve">Stručno usavršavanje zaposlenika </t>
  </si>
  <si>
    <t xml:space="preserve">Računalne usluge </t>
  </si>
  <si>
    <t xml:space="preserve">Financijski rashodi </t>
  </si>
  <si>
    <t xml:space="preserve">Uredski materijal i ostali materijalni rashodi </t>
  </si>
  <si>
    <t>Aktivnost A404001</t>
  </si>
  <si>
    <t>Tekući projekat T400156</t>
  </si>
  <si>
    <t xml:space="preserve"> IZVRŠENJE 
1.-12.2023. </t>
  </si>
  <si>
    <t xml:space="preserve"> IZVRŠENJE 
1.-12.2022. </t>
  </si>
  <si>
    <t xml:space="preserve">Materijal i diejelovi za tekuće investicijsko održavanje </t>
  </si>
  <si>
    <t xml:space="preserve">Članarine i norme </t>
  </si>
  <si>
    <t>7=5/3*100</t>
  </si>
  <si>
    <t>5=4/2*100</t>
  </si>
  <si>
    <t>Izvor 4.8.</t>
  </si>
  <si>
    <t>Izvor 4.3.</t>
  </si>
  <si>
    <t>Izvor 1.1.</t>
  </si>
  <si>
    <t xml:space="preserve">  </t>
  </si>
  <si>
    <t xml:space="preserve">Naknade građanima i kućanstvima na zemelju osiguranja i druge naknade štete </t>
  </si>
  <si>
    <t xml:space="preserve">Ostale naknade građanima i kućanstvima iz proračuna </t>
  </si>
  <si>
    <t>Naknade građanima i kućanstvima u naravi</t>
  </si>
  <si>
    <t xml:space="preserve">Ostali rashodi  </t>
  </si>
  <si>
    <t xml:space="preserve">Tekuće donacije u novcu </t>
  </si>
  <si>
    <t xml:space="preserve">091 Predškolsko i osnovno obrazovanje </t>
  </si>
  <si>
    <t>Redovana programska djelatnost OŠ</t>
  </si>
  <si>
    <t>Izvor 1.2.</t>
  </si>
  <si>
    <t xml:space="preserve">Prihod za decentralizirane funkcije </t>
  </si>
  <si>
    <t>Kapitalni projekt K320001</t>
  </si>
  <si>
    <t xml:space="preserve">KAPITALNA ULAGANJA U OPREMU -DECENTRALIZIRANA SREDSTVA </t>
  </si>
  <si>
    <t xml:space="preserve">ŠIRE JAVNE POTREBE - IZNAD MINIMALNOG STANDARDA </t>
  </si>
  <si>
    <t>Aktivnost A320101</t>
  </si>
  <si>
    <t xml:space="preserve">SUFINANCIRANJE PRODUŽENOG BORAVKA I CJELODNEVNE NASTAVE  </t>
  </si>
  <si>
    <t xml:space="preserve">Prihod od grada </t>
  </si>
  <si>
    <t>Prihod za posebne namjene PK</t>
  </si>
  <si>
    <t xml:space="preserve"> Aktivnost A320102</t>
  </si>
  <si>
    <t xml:space="preserve">IZVANNASTAVNE I IZVAN ŠKOLSKE AKTIVNOSTI </t>
  </si>
  <si>
    <t>Izvor 5.3.</t>
  </si>
  <si>
    <t>Pomoć iz državnog proračuna PK</t>
  </si>
  <si>
    <t>Izvor 5.4</t>
  </si>
  <si>
    <t xml:space="preserve">Pomoći iz Županijskog proračuna PK  </t>
  </si>
  <si>
    <t xml:space="preserve">NABAVA UDŽBENIK I PRIBORA </t>
  </si>
  <si>
    <t xml:space="preserve"> Aktivnost A320104</t>
  </si>
  <si>
    <t xml:space="preserve"> Aktivnost A32005</t>
  </si>
  <si>
    <t xml:space="preserve">PROMETNI ODGOJ I SIGURNIOST U PROMETU -POLIGON </t>
  </si>
  <si>
    <t xml:space="preserve"> DIOKLECIJANOVA ŠKRINJICA </t>
  </si>
  <si>
    <t>Aktivnost A320106</t>
  </si>
  <si>
    <t xml:space="preserve">Pomoći temeljem prijenosa EU sredstava </t>
  </si>
  <si>
    <t xml:space="preserve">Tekuče pomoiči temeljem prijenosa EU sredstava </t>
  </si>
  <si>
    <t xml:space="preserve">Pomoći proračuna iz drugih proračuna i izvanproračunskim korisncima  </t>
  </si>
  <si>
    <t xml:space="preserve">Tekuče pomoći proračuna i izvanproračunskih korisnika </t>
  </si>
  <si>
    <t xml:space="preserve">Kapitalne  pomoći proračunskim korisnicima iz proračuna koji im nije nadležan </t>
  </si>
  <si>
    <t xml:space="preserve">'Prihodi iz nadležnog proračuna za financiranje rashoda za nabavu dugotrajne nefinancijske imovine   </t>
  </si>
  <si>
    <t xml:space="preserve">12 Porezni prihdi za dece.funkcije </t>
  </si>
  <si>
    <t xml:space="preserve">52 Pomoći temeljem prijenosa EU sredstava </t>
  </si>
  <si>
    <t xml:space="preserve">53 Pomoći iz državnog proračuna </t>
  </si>
  <si>
    <t xml:space="preserve">54 Pomoći iz županijskog proračuna </t>
  </si>
  <si>
    <t>43 Prihod za posebne namjene</t>
  </si>
  <si>
    <t xml:space="preserve">43 Prihod za posebne namjene </t>
  </si>
  <si>
    <t xml:space="preserve">Materijal i diijelovi za tekuće inv.održavanje </t>
  </si>
  <si>
    <t xml:space="preserve">Službena radna i zaštitna odjeća i obuća </t>
  </si>
  <si>
    <t xml:space="preserve">Usluge telefona, pošte i prijevoza </t>
  </si>
  <si>
    <t xml:space="preserve">Zakupnine i najamnine </t>
  </si>
  <si>
    <t xml:space="preserve"> Uredska oprema i namještaj</t>
  </si>
  <si>
    <t xml:space="preserve">Rashodi za zaposlene </t>
  </si>
  <si>
    <t xml:space="preserve">Naknada za prijevoz na posao i s posla </t>
  </si>
  <si>
    <t xml:space="preserve"> Intelektualne usluge</t>
  </si>
  <si>
    <t xml:space="preserve">Rashodi za nabavu proizvedene dugotrajne imovine  </t>
  </si>
  <si>
    <t xml:space="preserve">Naknade za prijevoz, za rad naterenu i odvojeni život </t>
  </si>
  <si>
    <t xml:space="preserve"> Uredski materijal i ostali materijalni rashodi</t>
  </si>
  <si>
    <t>Ostale usluge za komunikaciju i prijevoz</t>
  </si>
  <si>
    <t>Ostali rashodi</t>
  </si>
  <si>
    <t>Tekuće donacije u naravi</t>
  </si>
  <si>
    <t>Knjige</t>
  </si>
  <si>
    <t xml:space="preserve">PROJEKT E ŠKOLE </t>
  </si>
  <si>
    <t>Aktivnost A320114</t>
  </si>
  <si>
    <t>VLASTITA I NAMJENSKA SREDSTVA OSNOVNIH ŠKOLA</t>
  </si>
  <si>
    <t>Izvor 3.1</t>
  </si>
  <si>
    <t xml:space="preserve">Aktivnost A320114 </t>
  </si>
  <si>
    <t>OSIGURANJE UČENIKA OŠ</t>
  </si>
  <si>
    <t>Aktivnost A320120</t>
  </si>
  <si>
    <t>ODRŽAVANJE OBJEKATA OŠ</t>
  </si>
  <si>
    <t>Tekući projekat T320105</t>
  </si>
  <si>
    <t>EU PROJEKAT S POMOĆNIKOM MOGU BOLJE 5</t>
  </si>
  <si>
    <t>Tekući projekat T320107</t>
  </si>
  <si>
    <t xml:space="preserve">PREHRANA UČENIKA </t>
  </si>
  <si>
    <t>EU PROJEKAT S POMOĆNIKOM MOGU BOLJE 6</t>
  </si>
  <si>
    <t xml:space="preserve">KAPITALNA ULAGANJA NA OBJETIMA </t>
  </si>
  <si>
    <t>Kapitalni projekat T320201</t>
  </si>
  <si>
    <t xml:space="preserve">KUPNJA OPREME ZA OSNOVNE ŠKOLE </t>
  </si>
  <si>
    <t>Kapitalni projekat K320250</t>
  </si>
  <si>
    <t>NABAVA ŠKOLSKE LEKTIRE</t>
  </si>
  <si>
    <t>RASHODI ZA ZAPOSLENE U OŠ</t>
  </si>
  <si>
    <t>Aktivnost A320301</t>
  </si>
  <si>
    <t xml:space="preserve">HITNE INTERVENCIJE  </t>
  </si>
  <si>
    <t>Aktivnost A32011</t>
  </si>
  <si>
    <t>Izvor 1.1</t>
  </si>
  <si>
    <t>VLASTITI PRIHOD PK</t>
  </si>
  <si>
    <t>Izvor 4.3</t>
  </si>
  <si>
    <t xml:space="preserve">Prihod za posebne namjene </t>
  </si>
  <si>
    <t>Usluge telefona, pošte i prijevoza</t>
  </si>
  <si>
    <t xml:space="preserve">ŠKOLSKA SHEMA VOĆA I POVRĆA </t>
  </si>
  <si>
    <t>Tekući projekt T320101</t>
  </si>
  <si>
    <t xml:space="preserve">EU PROJEKTI OŠ </t>
  </si>
  <si>
    <t>Tekući projekt T320105</t>
  </si>
  <si>
    <t>Izvor 5.2</t>
  </si>
  <si>
    <t xml:space="preserve">Doprinosi na plaće </t>
  </si>
  <si>
    <t xml:space="preserve">Materijal i sirovine  </t>
  </si>
  <si>
    <t>Pomoći iz državnog proračuna  PK</t>
  </si>
  <si>
    <t>Izvor 5.3</t>
  </si>
  <si>
    <t xml:space="preserve">Seminari, savjetovanja simpoziji </t>
  </si>
  <si>
    <t>Troškovi sudskih postuka</t>
  </si>
  <si>
    <t>Glavni program S02</t>
  </si>
  <si>
    <t xml:space="preserve">OSNOVNO ŠKOLSKO OBRAZOVANJE </t>
  </si>
  <si>
    <t>Program S023200</t>
  </si>
  <si>
    <t>PROGRAM S023201</t>
  </si>
  <si>
    <t>PROGRAM S023202</t>
  </si>
  <si>
    <t>PROGRAM S023203</t>
  </si>
  <si>
    <t>Doprinos za obvezno osiguranje u slučaju nezaposlenosti</t>
  </si>
  <si>
    <t>IZVRŠENJE FINANCIJSKOG PLANA PRORAČUNSKOG KORISNIKA - OSNOVNA ŠKOLA  SUĆIDAR
ZA  2023. GODINE</t>
  </si>
  <si>
    <t>OSNOVNA ŠKOLA SUĆIDAR</t>
  </si>
  <si>
    <t>DECENTRALIZIRANE FUNKCIJE -MINIMALNI FINANCIJSKI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</si>
</sst>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0">
    <xf numFmtId="0" fontId="0" fillId="0" borderId="0" xfId="0"/>
    <xf numFmtId="0" fontId="3" fillId="0" borderId="0" xfId="0" applyNumberFormat="1" applyFont="1" applyFill="1" applyBorder="1" applyAlignment="1" applyProtection="1"/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5" fillId="0" borderId="3" xfId="0" quotePrefix="1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0" borderId="3" xfId="0" quotePrefix="1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15" fillId="3" borderId="3" xfId="0" applyNumberFormat="1" applyFont="1" applyFill="1" applyBorder="1" applyAlignment="1" applyProtection="1">
      <alignment horizontal="center" vertical="center" wrapText="1"/>
    </xf>
    <xf numFmtId="0" fontId="17" fillId="0" borderId="0" xfId="0" applyFont="1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7" fillId="3" borderId="2" xfId="0" applyNumberFormat="1" applyFont="1" applyFill="1" applyBorder="1" applyAlignment="1" applyProtection="1">
      <alignment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" fontId="5" fillId="0" borderId="3" xfId="0" applyNumberFormat="1" applyFont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20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1" fillId="0" borderId="3" xfId="0" applyNumberFormat="1" applyFont="1" applyBorder="1"/>
    <xf numFmtId="0" fontId="18" fillId="0" borderId="3" xfId="0" applyFont="1" applyBorder="1"/>
    <xf numFmtId="4" fontId="9" fillId="2" borderId="3" xfId="0" applyNumberFormat="1" applyFont="1" applyFill="1" applyBorder="1" applyAlignment="1">
      <alignment horizontal="right"/>
    </xf>
    <xf numFmtId="4" fontId="21" fillId="0" borderId="3" xfId="0" applyNumberFormat="1" applyFont="1" applyBorder="1"/>
    <xf numFmtId="4" fontId="7" fillId="2" borderId="3" xfId="0" applyNumberFormat="1" applyFont="1" applyFill="1" applyBorder="1" applyAlignment="1">
      <alignment horizontal="right"/>
    </xf>
    <xf numFmtId="4" fontId="22" fillId="0" borderId="3" xfId="0" applyNumberFormat="1" applyFont="1" applyBorder="1"/>
    <xf numFmtId="4" fontId="3" fillId="2" borderId="3" xfId="0" applyNumberFormat="1" applyFont="1" applyFill="1" applyBorder="1" applyAlignment="1" applyProtection="1">
      <alignment horizontal="right" wrapText="1"/>
    </xf>
    <xf numFmtId="0" fontId="7" fillId="2" borderId="3" xfId="0" applyNumberFormat="1" applyFont="1" applyFill="1" applyBorder="1" applyAlignment="1" applyProtection="1">
      <alignment horizontal="left" vertical="center"/>
    </xf>
    <xf numFmtId="0" fontId="8" fillId="2" borderId="3" xfId="0" applyFont="1" applyFill="1" applyBorder="1" applyAlignment="1">
      <alignment horizontal="left" vertical="center" wrapText="1" indent="1"/>
    </xf>
    <xf numFmtId="0" fontId="22" fillId="0" borderId="3" xfId="0" applyFont="1" applyBorder="1"/>
    <xf numFmtId="1" fontId="9" fillId="2" borderId="1" xfId="0" applyNumberFormat="1" applyFont="1" applyFill="1" applyBorder="1" applyAlignment="1">
      <alignment horizontal="left" vertical="center" wrapText="1"/>
    </xf>
    <xf numFmtId="1" fontId="9" fillId="2" borderId="2" xfId="0" applyNumberFormat="1" applyFont="1" applyFill="1" applyBorder="1" applyAlignment="1">
      <alignment horizontal="left" vertical="center" wrapText="1"/>
    </xf>
    <xf numFmtId="1" fontId="9" fillId="2" borderId="4" xfId="0" applyNumberFormat="1" applyFont="1" applyFill="1" applyBorder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left" vertical="center" wrapText="1"/>
    </xf>
    <xf numFmtId="1" fontId="7" fillId="2" borderId="2" xfId="0" applyNumberFormat="1" applyFont="1" applyFill="1" applyBorder="1" applyAlignment="1">
      <alignment horizontal="left" vertical="center" wrapText="1"/>
    </xf>
    <xf numFmtId="1" fontId="7" fillId="2" borderId="4" xfId="0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right"/>
    </xf>
    <xf numFmtId="0" fontId="23" fillId="2" borderId="3" xfId="0" applyFont="1" applyFill="1" applyBorder="1" applyAlignment="1">
      <alignment horizontal="left" vertical="center" wrapText="1"/>
    </xf>
    <xf numFmtId="4" fontId="9" fillId="0" borderId="3" xfId="0" applyNumberFormat="1" applyFont="1" applyFill="1" applyBorder="1" applyAlignment="1" applyProtection="1">
      <alignment horizontal="left" vertical="center" wrapText="1"/>
    </xf>
    <xf numFmtId="4" fontId="7" fillId="0" borderId="3" xfId="0" applyNumberFormat="1" applyFont="1" applyFill="1" applyBorder="1" applyAlignment="1" applyProtection="1">
      <alignment vertical="center" wrapText="1"/>
    </xf>
    <xf numFmtId="4" fontId="5" fillId="3" borderId="3" xfId="0" quotePrefix="1" applyNumberFormat="1" applyFont="1" applyFill="1" applyBorder="1" applyAlignment="1">
      <alignment horizontal="left" wrapText="1"/>
    </xf>
    <xf numFmtId="4" fontId="5" fillId="3" borderId="3" xfId="0" applyNumberFormat="1" applyFont="1" applyFill="1" applyBorder="1" applyAlignment="1" applyProtection="1">
      <alignment horizontal="center" vertical="center" wrapText="1"/>
    </xf>
    <xf numFmtId="4" fontId="5" fillId="3" borderId="3" xfId="0" applyNumberFormat="1" applyFont="1" applyFill="1" applyBorder="1" applyAlignment="1" applyProtection="1">
      <alignment horizontal="left" vertical="center" wrapText="1"/>
    </xf>
    <xf numFmtId="4" fontId="6" fillId="3" borderId="3" xfId="0" applyNumberFormat="1" applyFont="1" applyFill="1" applyBorder="1" applyAlignment="1" applyProtection="1">
      <alignment wrapText="1"/>
    </xf>
    <xf numFmtId="4" fontId="4" fillId="3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>
      <alignment horizontal="right"/>
    </xf>
    <xf numFmtId="4" fontId="9" fillId="3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 applyProtection="1">
      <alignment horizontal="right" wrapText="1"/>
    </xf>
    <xf numFmtId="4" fontId="9" fillId="0" borderId="3" xfId="0" applyNumberFormat="1" applyFont="1" applyBorder="1" applyAlignment="1">
      <alignment horizontal="right"/>
    </xf>
    <xf numFmtId="4" fontId="9" fillId="3" borderId="3" xfId="0" applyNumberFormat="1" applyFont="1" applyFill="1" applyBorder="1" applyAlignment="1" applyProtection="1">
      <alignment horizontal="right" wrapText="1"/>
    </xf>
    <xf numFmtId="4" fontId="0" fillId="0" borderId="0" xfId="0" applyNumberFormat="1"/>
    <xf numFmtId="0" fontId="0" fillId="2" borderId="0" xfId="0" applyFill="1"/>
    <xf numFmtId="4" fontId="18" fillId="0" borderId="3" xfId="0" applyNumberFormat="1" applyFont="1" applyBorder="1"/>
    <xf numFmtId="2" fontId="20" fillId="2" borderId="3" xfId="0" applyNumberFormat="1" applyFont="1" applyFill="1" applyBorder="1" applyAlignment="1">
      <alignment horizontal="right"/>
    </xf>
    <xf numFmtId="0" fontId="18" fillId="0" borderId="0" xfId="0" applyFont="1"/>
    <xf numFmtId="1" fontId="5" fillId="2" borderId="1" xfId="0" applyNumberFormat="1" applyFont="1" applyFill="1" applyBorder="1" applyAlignment="1">
      <alignment horizontal="left" vertical="center" wrapText="1"/>
    </xf>
    <xf numFmtId="1" fontId="5" fillId="2" borderId="2" xfId="0" applyNumberFormat="1" applyFont="1" applyFill="1" applyBorder="1" applyAlignment="1">
      <alignment horizontal="left" vertical="center" wrapText="1"/>
    </xf>
    <xf numFmtId="1" fontId="5" fillId="2" borderId="4" xfId="0" applyNumberFormat="1" applyFont="1" applyFill="1" applyBorder="1" applyAlignment="1">
      <alignment horizontal="left" vertical="center" wrapText="1"/>
    </xf>
    <xf numFmtId="2" fontId="18" fillId="0" borderId="3" xfId="0" applyNumberFormat="1" applyFont="1" applyBorder="1"/>
    <xf numFmtId="2" fontId="20" fillId="2" borderId="3" xfId="0" applyNumberFormat="1" applyFont="1" applyFill="1" applyBorder="1" applyAlignment="1" applyProtection="1">
      <alignment horizontal="right" wrapText="1"/>
    </xf>
    <xf numFmtId="4" fontId="20" fillId="2" borderId="4" xfId="0" applyNumberFormat="1" applyFont="1" applyFill="1" applyBorder="1" applyAlignment="1">
      <alignment horizontal="right"/>
    </xf>
    <xf numFmtId="0" fontId="20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4" fontId="9" fillId="2" borderId="4" xfId="0" applyNumberFormat="1" applyFont="1" applyFill="1" applyBorder="1" applyAlignment="1">
      <alignment horizontal="right"/>
    </xf>
    <xf numFmtId="0" fontId="7" fillId="2" borderId="4" xfId="0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5" fillId="3" borderId="3" xfId="0" applyNumberFormat="1" applyFont="1" applyFill="1" applyBorder="1" applyAlignment="1" applyProtection="1">
      <alignment horizontal="center"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7" fillId="0" borderId="2" xfId="0" applyNumberFormat="1" applyFont="1" applyFill="1" applyBorder="1" applyAlignment="1" applyProtection="1">
      <alignment vertical="center"/>
    </xf>
    <xf numFmtId="0" fontId="9" fillId="0" borderId="1" xfId="0" quotePrefix="1" applyFont="1" applyFill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5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2" borderId="5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5" fillId="0" borderId="3" xfId="0" quotePrefix="1" applyNumberFormat="1" applyFont="1" applyFill="1" applyBorder="1" applyAlignment="1" applyProtection="1">
      <alignment horizontal="center" vertical="center" wrapText="1"/>
    </xf>
    <xf numFmtId="0" fontId="25" fillId="2" borderId="3" xfId="0" applyNumberFormat="1" applyFont="1" applyFill="1" applyBorder="1" applyAlignment="1" applyProtection="1">
      <alignment horizontal="center" vertical="center" wrapText="1"/>
    </xf>
    <xf numFmtId="4" fontId="9" fillId="0" borderId="3" xfId="0" applyNumberFormat="1" applyFont="1" applyFill="1" applyBorder="1" applyAlignment="1" applyProtection="1">
      <alignment vertical="center"/>
    </xf>
    <xf numFmtId="4" fontId="9" fillId="3" borderId="3" xfId="0" applyNumberFormat="1" applyFont="1" applyFill="1" applyBorder="1" applyAlignment="1" applyProtection="1">
      <alignment vertical="center"/>
    </xf>
    <xf numFmtId="4" fontId="9" fillId="0" borderId="3" xfId="0" applyNumberFormat="1" applyFont="1" applyFill="1" applyBorder="1" applyAlignment="1" applyProtection="1">
      <alignment vertical="center" wrapText="1"/>
    </xf>
    <xf numFmtId="4" fontId="9" fillId="3" borderId="3" xfId="0" applyNumberFormat="1" applyFont="1" applyFill="1" applyBorder="1" applyAlignment="1" applyProtection="1">
      <alignment vertical="center" wrapText="1"/>
    </xf>
    <xf numFmtId="4" fontId="9" fillId="2" borderId="3" xfId="0" applyNumberFormat="1" applyFont="1" applyFill="1" applyBorder="1" applyAlignment="1"/>
    <xf numFmtId="2" fontId="7" fillId="2" borderId="3" xfId="0" applyNumberFormat="1" applyFont="1" applyFill="1" applyBorder="1" applyAlignment="1">
      <alignment horizontal="right"/>
    </xf>
    <xf numFmtId="4" fontId="22" fillId="0" borderId="0" xfId="0" applyNumberFormat="1" applyFont="1"/>
    <xf numFmtId="4" fontId="9" fillId="2" borderId="3" xfId="0" applyNumberFormat="1" applyFont="1" applyFill="1" applyBorder="1" applyAlignment="1">
      <alignment horizontal="right" wrapText="1"/>
    </xf>
    <xf numFmtId="4" fontId="7" fillId="2" borderId="3" xfId="0" applyNumberFormat="1" applyFont="1" applyFill="1" applyBorder="1" applyAlignment="1" applyProtection="1">
      <alignment horizontal="right" wrapText="1"/>
    </xf>
    <xf numFmtId="4" fontId="9" fillId="2" borderId="3" xfId="0" applyNumberFormat="1" applyFont="1" applyFill="1" applyBorder="1" applyAlignment="1" applyProtection="1">
      <alignment vertical="center" wrapText="1"/>
    </xf>
    <xf numFmtId="4" fontId="9" fillId="2" borderId="3" xfId="0" applyNumberFormat="1" applyFont="1" applyFill="1" applyBorder="1" applyAlignment="1" applyProtection="1">
      <alignment horizontal="right" wrapText="1"/>
    </xf>
    <xf numFmtId="1" fontId="9" fillId="2" borderId="1" xfId="0" applyNumberFormat="1" applyFont="1" applyFill="1" applyBorder="1" applyAlignment="1">
      <alignment horizontal="left" vertical="center" wrapText="1"/>
    </xf>
    <xf numFmtId="1" fontId="9" fillId="2" borderId="2" xfId="0" applyNumberFormat="1" applyFont="1" applyFill="1" applyBorder="1" applyAlignment="1">
      <alignment horizontal="left" vertical="center" wrapText="1"/>
    </xf>
    <xf numFmtId="1" fontId="9" fillId="2" borderId="4" xfId="0" applyNumberFormat="1" applyFont="1" applyFill="1" applyBorder="1" applyAlignment="1">
      <alignment horizontal="left" vertical="center" wrapText="1"/>
    </xf>
    <xf numFmtId="1" fontId="2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left" vertical="center" wrapText="1"/>
    </xf>
    <xf numFmtId="1" fontId="5" fillId="2" borderId="2" xfId="0" applyNumberFormat="1" applyFont="1" applyFill="1" applyBorder="1" applyAlignment="1">
      <alignment horizontal="left" vertical="center" wrapText="1"/>
    </xf>
    <xf numFmtId="1" fontId="5" fillId="2" borderId="4" xfId="0" applyNumberFormat="1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4" fontId="24" fillId="2" borderId="3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5"/>
  <sheetViews>
    <sheetView topLeftCell="B1" zoomScaleNormal="100" workbookViewId="0">
      <selection activeCell="B4" sqref="B4:L4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25" t="s">
        <v>227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22"/>
    </row>
    <row r="2" spans="2:13" ht="18" customHeight="1" x14ac:dyDescent="0.25"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3"/>
    </row>
    <row r="3" spans="2:13" ht="15.75" customHeight="1" x14ac:dyDescent="0.3">
      <c r="B3" s="125" t="s">
        <v>10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21"/>
    </row>
    <row r="4" spans="2:13" ht="18" x14ac:dyDescent="0.25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4"/>
    </row>
    <row r="5" spans="2:13" ht="18" customHeight="1" x14ac:dyDescent="0.3">
      <c r="B5" s="125" t="s">
        <v>40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20"/>
    </row>
    <row r="6" spans="2:13" ht="18" customHeight="1" x14ac:dyDescent="0.25"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20"/>
    </row>
    <row r="7" spans="2:13" ht="18" customHeight="1" x14ac:dyDescent="0.3">
      <c r="B7" s="139" t="s">
        <v>51</v>
      </c>
      <c r="C7" s="139"/>
      <c r="D7" s="139"/>
      <c r="E7" s="139"/>
      <c r="F7" s="139"/>
      <c r="G7" s="42"/>
      <c r="H7" s="38"/>
      <c r="I7" s="38"/>
      <c r="J7" s="38"/>
      <c r="K7" s="39"/>
      <c r="L7" s="39"/>
    </row>
    <row r="8" spans="2:13" ht="26.4" x14ac:dyDescent="0.3">
      <c r="B8" s="121" t="s">
        <v>8</v>
      </c>
      <c r="C8" s="121"/>
      <c r="D8" s="121"/>
      <c r="E8" s="121"/>
      <c r="F8" s="121"/>
      <c r="G8" s="23" t="s">
        <v>52</v>
      </c>
      <c r="H8" s="23" t="s">
        <v>39</v>
      </c>
      <c r="I8" s="23" t="s">
        <v>36</v>
      </c>
      <c r="J8" s="23" t="s">
        <v>53</v>
      </c>
      <c r="K8" s="23" t="s">
        <v>19</v>
      </c>
      <c r="L8" s="23" t="s">
        <v>37</v>
      </c>
    </row>
    <row r="9" spans="2:13" x14ac:dyDescent="0.3">
      <c r="B9" s="133">
        <v>1</v>
      </c>
      <c r="C9" s="133"/>
      <c r="D9" s="133"/>
      <c r="E9" s="133"/>
      <c r="F9" s="134"/>
      <c r="G9" s="162">
        <v>2</v>
      </c>
      <c r="H9" s="163">
        <v>3</v>
      </c>
      <c r="I9" s="163">
        <v>4</v>
      </c>
      <c r="J9" s="163">
        <v>5</v>
      </c>
      <c r="K9" s="27" t="s">
        <v>28</v>
      </c>
      <c r="L9" s="27" t="s">
        <v>121</v>
      </c>
    </row>
    <row r="10" spans="2:13" x14ac:dyDescent="0.3">
      <c r="B10" s="119" t="s">
        <v>21</v>
      </c>
      <c r="C10" s="120"/>
      <c r="D10" s="120"/>
      <c r="E10" s="120"/>
      <c r="F10" s="131"/>
      <c r="G10" s="164">
        <v>1647331.02</v>
      </c>
      <c r="H10" s="82">
        <v>1795574</v>
      </c>
      <c r="I10" s="82">
        <v>0</v>
      </c>
      <c r="J10" s="82">
        <v>2128228.84</v>
      </c>
      <c r="K10" s="82">
        <f>J10/G10*100</f>
        <v>129.19254322060905</v>
      </c>
      <c r="L10" s="82">
        <f>J10/H10*100</f>
        <v>118.52637875130738</v>
      </c>
    </row>
    <row r="11" spans="2:13" x14ac:dyDescent="0.3">
      <c r="B11" s="132" t="s">
        <v>20</v>
      </c>
      <c r="C11" s="131"/>
      <c r="D11" s="131"/>
      <c r="E11" s="131"/>
      <c r="F11" s="131"/>
      <c r="G11" s="164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</row>
    <row r="12" spans="2:13" x14ac:dyDescent="0.3">
      <c r="B12" s="128" t="s">
        <v>0</v>
      </c>
      <c r="C12" s="129"/>
      <c r="D12" s="129"/>
      <c r="E12" s="129"/>
      <c r="F12" s="130"/>
      <c r="G12" s="165">
        <f>G10</f>
        <v>1647331.02</v>
      </c>
      <c r="H12" s="83">
        <f>H10</f>
        <v>1795574</v>
      </c>
      <c r="I12" s="83">
        <v>0</v>
      </c>
      <c r="J12" s="83">
        <f>J10</f>
        <v>2128228.84</v>
      </c>
      <c r="K12" s="83">
        <v>0</v>
      </c>
      <c r="L12" s="83">
        <f>J12/H12*100</f>
        <v>118.52637875130738</v>
      </c>
    </row>
    <row r="13" spans="2:13" x14ac:dyDescent="0.3">
      <c r="B13" s="138" t="s">
        <v>22</v>
      </c>
      <c r="C13" s="120"/>
      <c r="D13" s="120"/>
      <c r="E13" s="120"/>
      <c r="F13" s="120"/>
      <c r="G13" s="166">
        <v>1663540.83</v>
      </c>
      <c r="H13" s="82">
        <v>1722377</v>
      </c>
      <c r="I13" s="82">
        <v>0</v>
      </c>
      <c r="J13" s="82">
        <v>2061053.54</v>
      </c>
      <c r="K13" s="84">
        <f>J13/G13*100</f>
        <v>123.8955788058415</v>
      </c>
      <c r="L13" s="84">
        <f>J13/H13*100</f>
        <v>119.66332225755454</v>
      </c>
    </row>
    <row r="14" spans="2:13" x14ac:dyDescent="0.3">
      <c r="B14" s="136" t="s">
        <v>23</v>
      </c>
      <c r="C14" s="131"/>
      <c r="D14" s="131"/>
      <c r="E14" s="131"/>
      <c r="F14" s="131"/>
      <c r="G14" s="164">
        <v>42358.37</v>
      </c>
      <c r="H14" s="85">
        <v>73197</v>
      </c>
      <c r="I14" s="85">
        <v>0</v>
      </c>
      <c r="J14" s="85">
        <v>46750.85</v>
      </c>
      <c r="K14" s="84">
        <f>J14/G14*100</f>
        <v>110.36980412607944</v>
      </c>
      <c r="L14" s="84">
        <f>J14/H14*100</f>
        <v>63.869899039578129</v>
      </c>
    </row>
    <row r="15" spans="2:13" x14ac:dyDescent="0.3">
      <c r="B15" s="16" t="s">
        <v>1</v>
      </c>
      <c r="C15" s="36"/>
      <c r="D15" s="36"/>
      <c r="E15" s="36"/>
      <c r="F15" s="36"/>
      <c r="G15" s="165">
        <f>G14+G13</f>
        <v>1705899.2000000002</v>
      </c>
      <c r="H15" s="83">
        <f>H14+H13</f>
        <v>1795574</v>
      </c>
      <c r="I15" s="83">
        <v>0</v>
      </c>
      <c r="J15" s="83">
        <f>J14+J13</f>
        <v>2107804.39</v>
      </c>
      <c r="K15" s="83">
        <f>J15/G15*100</f>
        <v>123.55972674118141</v>
      </c>
      <c r="L15" s="83">
        <f>J15/H15*100</f>
        <v>117.38889012649996</v>
      </c>
    </row>
    <row r="16" spans="2:13" x14ac:dyDescent="0.3">
      <c r="B16" s="137" t="s">
        <v>2</v>
      </c>
      <c r="C16" s="129"/>
      <c r="D16" s="129"/>
      <c r="E16" s="129"/>
      <c r="F16" s="129"/>
      <c r="G16" s="167">
        <f>G10-G15</f>
        <v>-58568.180000000168</v>
      </c>
      <c r="H16" s="86">
        <f>H12-H15</f>
        <v>0</v>
      </c>
      <c r="I16" s="86">
        <v>0</v>
      </c>
      <c r="J16" s="86">
        <f>J10-J15</f>
        <v>20424.449999999721</v>
      </c>
      <c r="K16" s="86">
        <v>0</v>
      </c>
      <c r="L16" s="86">
        <v>0</v>
      </c>
    </row>
    <row r="17" spans="1:49" ht="18" x14ac:dyDescent="0.25"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"/>
    </row>
    <row r="18" spans="1:49" ht="18" customHeight="1" x14ac:dyDescent="0.3">
      <c r="B18" s="118" t="s">
        <v>45</v>
      </c>
      <c r="C18" s="118"/>
      <c r="D18" s="118"/>
      <c r="E18" s="118"/>
      <c r="F18" s="118"/>
      <c r="G18" s="37"/>
      <c r="H18" s="38"/>
      <c r="I18" s="38"/>
      <c r="J18" s="38"/>
      <c r="K18" s="39"/>
      <c r="L18" s="39"/>
      <c r="M18" s="1"/>
    </row>
    <row r="19" spans="1:49" ht="26.4" x14ac:dyDescent="0.3">
      <c r="B19" s="121" t="s">
        <v>8</v>
      </c>
      <c r="C19" s="121"/>
      <c r="D19" s="121"/>
      <c r="E19" s="121"/>
      <c r="F19" s="121"/>
      <c r="G19" s="23" t="s">
        <v>52</v>
      </c>
      <c r="H19" s="2" t="s">
        <v>39</v>
      </c>
      <c r="I19" s="2" t="s">
        <v>36</v>
      </c>
      <c r="J19" s="2" t="s">
        <v>53</v>
      </c>
      <c r="K19" s="2" t="s">
        <v>19</v>
      </c>
      <c r="L19" s="2" t="s">
        <v>37</v>
      </c>
    </row>
    <row r="20" spans="1:49" x14ac:dyDescent="0.3">
      <c r="B20" s="122">
        <v>1</v>
      </c>
      <c r="C20" s="123"/>
      <c r="D20" s="123"/>
      <c r="E20" s="123"/>
      <c r="F20" s="123"/>
      <c r="G20" s="28">
        <v>2</v>
      </c>
      <c r="H20" s="27">
        <v>3</v>
      </c>
      <c r="I20" s="27">
        <v>4</v>
      </c>
      <c r="J20" s="27">
        <v>5</v>
      </c>
      <c r="K20" s="27" t="s">
        <v>28</v>
      </c>
      <c r="L20" s="27" t="s">
        <v>29</v>
      </c>
    </row>
    <row r="21" spans="1:49" ht="15.75" customHeight="1" x14ac:dyDescent="0.3">
      <c r="B21" s="119" t="s">
        <v>24</v>
      </c>
      <c r="C21" s="124"/>
      <c r="D21" s="124"/>
      <c r="E21" s="124"/>
      <c r="F21" s="124"/>
      <c r="G21" s="75"/>
      <c r="H21" s="43"/>
      <c r="I21" s="43" t="s">
        <v>54</v>
      </c>
      <c r="J21" s="43"/>
      <c r="K21" s="43"/>
      <c r="L21" s="43"/>
    </row>
    <row r="22" spans="1:49" x14ac:dyDescent="0.3">
      <c r="B22" s="119" t="s">
        <v>25</v>
      </c>
      <c r="C22" s="120"/>
      <c r="D22" s="120"/>
      <c r="E22" s="120"/>
      <c r="F22" s="120"/>
      <c r="G22" s="76"/>
      <c r="H22" s="43"/>
      <c r="I22" s="43" t="s">
        <v>54</v>
      </c>
      <c r="J22" s="43"/>
      <c r="K22" s="43"/>
      <c r="L22" s="43"/>
    </row>
    <row r="23" spans="1:49" ht="15" customHeight="1" x14ac:dyDescent="0.3">
      <c r="B23" s="115" t="s">
        <v>38</v>
      </c>
      <c r="C23" s="116"/>
      <c r="D23" s="116"/>
      <c r="E23" s="116"/>
      <c r="F23" s="117"/>
      <c r="G23" s="77"/>
      <c r="H23" s="78"/>
      <c r="I23" s="78"/>
      <c r="J23" s="78"/>
      <c r="K23" s="78"/>
      <c r="L23" s="78"/>
    </row>
    <row r="24" spans="1:49" s="31" customFormat="1" ht="15" customHeight="1" x14ac:dyDescent="0.3">
      <c r="A24"/>
      <c r="B24" s="119" t="s">
        <v>13</v>
      </c>
      <c r="C24" s="120"/>
      <c r="D24" s="120"/>
      <c r="E24" s="120"/>
      <c r="F24" s="120"/>
      <c r="G24" s="76"/>
      <c r="H24" s="43"/>
      <c r="I24" s="43"/>
      <c r="J24" s="43"/>
      <c r="K24" s="43"/>
      <c r="L24" s="43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1" customFormat="1" ht="15" customHeight="1" x14ac:dyDescent="0.3">
      <c r="A25"/>
      <c r="B25" s="119" t="s">
        <v>44</v>
      </c>
      <c r="C25" s="120"/>
      <c r="D25" s="120"/>
      <c r="E25" s="120"/>
      <c r="F25" s="120"/>
      <c r="G25" s="76"/>
      <c r="H25" s="43"/>
      <c r="I25" s="43"/>
      <c r="J25" s="43"/>
      <c r="K25" s="43"/>
      <c r="L25" s="43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5" customFormat="1" x14ac:dyDescent="0.3">
      <c r="A26" s="34"/>
      <c r="B26" s="115" t="s">
        <v>46</v>
      </c>
      <c r="C26" s="116"/>
      <c r="D26" s="116"/>
      <c r="E26" s="116"/>
      <c r="F26" s="117"/>
      <c r="G26" s="77"/>
      <c r="H26" s="79"/>
      <c r="I26" s="79"/>
      <c r="J26" s="79"/>
      <c r="K26" s="79"/>
      <c r="L26" s="79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</row>
    <row r="27" spans="1:49" ht="15.6" x14ac:dyDescent="0.3">
      <c r="B27" s="135" t="s">
        <v>47</v>
      </c>
      <c r="C27" s="135"/>
      <c r="D27" s="135"/>
      <c r="E27" s="135"/>
      <c r="F27" s="135"/>
      <c r="G27" s="80"/>
      <c r="H27" s="81"/>
      <c r="I27" s="81"/>
      <c r="J27" s="81"/>
      <c r="K27" s="81"/>
      <c r="L27" s="81"/>
    </row>
    <row r="29" spans="1:49" x14ac:dyDescent="0.3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9"/>
    </row>
    <row r="30" spans="1:49" x14ac:dyDescent="0.3">
      <c r="B30" s="126" t="s">
        <v>48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6"/>
    </row>
    <row r="31" spans="1:49" ht="15" customHeight="1" x14ac:dyDescent="0.3">
      <c r="B31" s="126" t="s">
        <v>49</v>
      </c>
      <c r="C31" s="126"/>
      <c r="D31" s="126"/>
      <c r="E31" s="126"/>
      <c r="F31" s="126"/>
      <c r="G31" s="126"/>
      <c r="H31" s="126"/>
      <c r="I31" s="126"/>
      <c r="J31" s="126"/>
      <c r="K31" s="126"/>
      <c r="L31" s="126"/>
    </row>
    <row r="32" spans="1:49" ht="15" customHeight="1" x14ac:dyDescent="0.3">
      <c r="B32" s="126" t="s">
        <v>42</v>
      </c>
      <c r="C32" s="126"/>
      <c r="D32" s="126"/>
      <c r="E32" s="126"/>
      <c r="F32" s="126"/>
      <c r="G32" s="126"/>
      <c r="H32" s="126"/>
      <c r="I32" s="126"/>
      <c r="J32" s="126"/>
      <c r="K32" s="126"/>
      <c r="L32" s="126"/>
    </row>
    <row r="33" spans="2:12" ht="36.75" customHeight="1" x14ac:dyDescent="0.3"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</row>
    <row r="34" spans="2:12" ht="15" customHeight="1" x14ac:dyDescent="0.3">
      <c r="B34" s="127" t="s">
        <v>50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</row>
    <row r="35" spans="2:12" x14ac:dyDescent="0.3"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</row>
  </sheetData>
  <mergeCells count="30">
    <mergeCell ref="B2:L2"/>
    <mergeCell ref="B4:L4"/>
    <mergeCell ref="B6:L6"/>
    <mergeCell ref="B17:L17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26:F26"/>
    <mergeCell ref="B23:F23"/>
    <mergeCell ref="B18:F18"/>
    <mergeCell ref="B24:F24"/>
    <mergeCell ref="B25:F25"/>
    <mergeCell ref="B19:F19"/>
    <mergeCell ref="B20:F20"/>
    <mergeCell ref="B21:F21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7"/>
  <sheetViews>
    <sheetView topLeftCell="B73" zoomScale="90" zoomScaleNormal="90" workbookViewId="0">
      <selection activeCell="L46" sqref="L4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8" x14ac:dyDescent="0.25"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2:12" ht="15.75" customHeight="1" x14ac:dyDescent="0.3">
      <c r="B2" s="125" t="s">
        <v>10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2:12" ht="18" x14ac:dyDescent="0.25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2:12" ht="15.75" customHeight="1" x14ac:dyDescent="0.3">
      <c r="B4" s="125" t="s">
        <v>41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2:12" ht="18" x14ac:dyDescent="0.25"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</row>
    <row r="6" spans="2:12" ht="15.75" customHeight="1" x14ac:dyDescent="0.3">
      <c r="B6" s="125" t="s">
        <v>30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2:12" ht="18" x14ac:dyDescent="0.25"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</row>
    <row r="8" spans="2:12" ht="45" customHeight="1" x14ac:dyDescent="0.3">
      <c r="B8" s="145" t="s">
        <v>8</v>
      </c>
      <c r="C8" s="146"/>
      <c r="D8" s="146"/>
      <c r="E8" s="146"/>
      <c r="F8" s="147"/>
      <c r="G8" s="30" t="s">
        <v>65</v>
      </c>
      <c r="H8" s="30" t="s">
        <v>39</v>
      </c>
      <c r="I8" s="30" t="s">
        <v>36</v>
      </c>
      <c r="J8" s="30" t="s">
        <v>66</v>
      </c>
      <c r="K8" s="30" t="s">
        <v>19</v>
      </c>
      <c r="L8" s="30" t="s">
        <v>37</v>
      </c>
    </row>
    <row r="9" spans="2:12" ht="15" x14ac:dyDescent="0.25">
      <c r="B9" s="142">
        <v>1</v>
      </c>
      <c r="C9" s="143"/>
      <c r="D9" s="143"/>
      <c r="E9" s="143"/>
      <c r="F9" s="144"/>
      <c r="G9" s="32">
        <v>2</v>
      </c>
      <c r="H9" s="32">
        <v>3</v>
      </c>
      <c r="I9" s="32">
        <v>4</v>
      </c>
      <c r="J9" s="32">
        <v>5</v>
      </c>
      <c r="K9" s="32" t="s">
        <v>28</v>
      </c>
      <c r="L9" s="32" t="s">
        <v>121</v>
      </c>
    </row>
    <row r="10" spans="2:12" x14ac:dyDescent="0.3">
      <c r="B10" s="6"/>
      <c r="C10" s="6"/>
      <c r="D10" s="6"/>
      <c r="E10" s="6"/>
      <c r="F10" s="6" t="s">
        <v>35</v>
      </c>
      <c r="G10" s="56">
        <f>G11</f>
        <v>1647331.0200000003</v>
      </c>
      <c r="H10" s="56">
        <f>H11</f>
        <v>1795574</v>
      </c>
      <c r="I10" s="56">
        <v>0</v>
      </c>
      <c r="J10" s="57">
        <f>J11</f>
        <v>2128228.84</v>
      </c>
      <c r="K10" s="57">
        <f>J10/G10*100</f>
        <v>129.19254322060902</v>
      </c>
      <c r="L10" s="57">
        <f>J10/H10*100</f>
        <v>118.52637875130738</v>
      </c>
    </row>
    <row r="11" spans="2:12" x14ac:dyDescent="0.3">
      <c r="B11" s="6">
        <v>6</v>
      </c>
      <c r="C11" s="6"/>
      <c r="D11" s="6"/>
      <c r="E11" s="6"/>
      <c r="F11" s="6" t="s">
        <v>3</v>
      </c>
      <c r="G11" s="168">
        <f>G12+G21+G24+G28</f>
        <v>1647331.0200000003</v>
      </c>
      <c r="H11" s="168">
        <f>H12+H21+H24+H28</f>
        <v>1795574</v>
      </c>
      <c r="I11" s="168">
        <v>0</v>
      </c>
      <c r="J11" s="168">
        <f>J12+J21+J24+J28</f>
        <v>2128228.84</v>
      </c>
      <c r="K11" s="57">
        <f>J11/G11*100</f>
        <v>129.19254322060902</v>
      </c>
      <c r="L11" s="57">
        <f>J11/H11*100</f>
        <v>118.52637875130738</v>
      </c>
    </row>
    <row r="12" spans="2:12" ht="26.4" x14ac:dyDescent="0.3">
      <c r="B12" s="6"/>
      <c r="C12" s="6">
        <v>63</v>
      </c>
      <c r="D12" s="6"/>
      <c r="E12" s="6"/>
      <c r="F12" s="6" t="s">
        <v>99</v>
      </c>
      <c r="G12" s="56">
        <v>1476254.8</v>
      </c>
      <c r="H12" s="56">
        <v>1477477</v>
      </c>
      <c r="I12" s="56">
        <v>0</v>
      </c>
      <c r="J12" s="57">
        <v>1764248.96</v>
      </c>
      <c r="K12" s="57">
        <f>J12/G12*100</f>
        <v>119.50843174227104</v>
      </c>
      <c r="L12" s="59">
        <f>J12/H12*100</f>
        <v>119.40957185797139</v>
      </c>
    </row>
    <row r="13" spans="2:12" ht="27" customHeight="1" x14ac:dyDescent="0.3">
      <c r="B13" s="10"/>
      <c r="C13" s="10"/>
      <c r="D13" s="10">
        <v>633</v>
      </c>
      <c r="E13" s="10"/>
      <c r="F13" s="10" t="s">
        <v>157</v>
      </c>
      <c r="G13" s="58">
        <v>663.61</v>
      </c>
      <c r="H13" s="56">
        <v>0</v>
      </c>
      <c r="I13" s="56">
        <v>0</v>
      </c>
      <c r="J13" s="57">
        <v>0</v>
      </c>
      <c r="K13" s="57">
        <v>0</v>
      </c>
      <c r="L13" s="59">
        <v>0</v>
      </c>
    </row>
    <row r="14" spans="2:12" ht="31.5" customHeight="1" x14ac:dyDescent="0.3">
      <c r="B14" s="10"/>
      <c r="C14" s="10"/>
      <c r="D14" s="10"/>
      <c r="E14" s="10">
        <v>6331</v>
      </c>
      <c r="F14" s="10" t="s">
        <v>158</v>
      </c>
      <c r="G14" s="58">
        <v>633.61</v>
      </c>
      <c r="H14" s="56">
        <v>0</v>
      </c>
      <c r="I14" s="56">
        <v>0</v>
      </c>
      <c r="J14" s="57">
        <v>0</v>
      </c>
      <c r="K14" s="57">
        <v>0</v>
      </c>
      <c r="L14" s="59">
        <v>0</v>
      </c>
    </row>
    <row r="15" spans="2:12" ht="28.95" customHeight="1" x14ac:dyDescent="0.3">
      <c r="B15" s="7"/>
      <c r="C15" s="7"/>
      <c r="D15" s="7">
        <v>636</v>
      </c>
      <c r="E15" s="7"/>
      <c r="F15" s="19" t="s">
        <v>99</v>
      </c>
      <c r="G15" s="58">
        <v>1468135.81</v>
      </c>
      <c r="H15" s="58">
        <v>0</v>
      </c>
      <c r="I15" s="58">
        <v>0</v>
      </c>
      <c r="J15" s="59">
        <v>1759766.96</v>
      </c>
      <c r="K15" s="59">
        <f>J15/G15*100</f>
        <v>119.86404445784888</v>
      </c>
      <c r="L15" s="59">
        <f>J12/H12*100</f>
        <v>119.40957185797139</v>
      </c>
    </row>
    <row r="16" spans="2:12" ht="26.4" x14ac:dyDescent="0.3">
      <c r="B16" s="7"/>
      <c r="C16" s="7"/>
      <c r="D16" s="7"/>
      <c r="E16" s="7">
        <v>6361</v>
      </c>
      <c r="F16" s="19" t="s">
        <v>100</v>
      </c>
      <c r="G16" s="58">
        <v>1688135.61</v>
      </c>
      <c r="H16" s="58">
        <v>0</v>
      </c>
      <c r="I16" s="58">
        <v>0</v>
      </c>
      <c r="J16" s="59">
        <v>1726938.5</v>
      </c>
      <c r="K16" s="59">
        <f>J16/G16*100</f>
        <v>102.29856474622912</v>
      </c>
      <c r="L16" s="59">
        <v>0</v>
      </c>
    </row>
    <row r="17" spans="2:12" ht="33.75" customHeight="1" x14ac:dyDescent="0.3">
      <c r="B17" s="7"/>
      <c r="C17" s="7"/>
      <c r="D17" s="7"/>
      <c r="E17" s="7">
        <v>6362</v>
      </c>
      <c r="F17" s="19" t="s">
        <v>159</v>
      </c>
      <c r="G17" s="58">
        <v>0</v>
      </c>
      <c r="H17" s="58">
        <v>0</v>
      </c>
      <c r="I17" s="58">
        <v>0</v>
      </c>
      <c r="J17" s="59">
        <v>32828.480000000003</v>
      </c>
      <c r="K17" s="59">
        <v>0</v>
      </c>
      <c r="L17" s="59">
        <v>0</v>
      </c>
    </row>
    <row r="18" spans="2:12" x14ac:dyDescent="0.3">
      <c r="B18" s="7"/>
      <c r="C18" s="7"/>
      <c r="D18" s="8">
        <v>638</v>
      </c>
      <c r="E18" s="8"/>
      <c r="F18" s="8" t="s">
        <v>155</v>
      </c>
      <c r="G18" s="58">
        <v>7455.58</v>
      </c>
      <c r="H18" s="58">
        <v>0</v>
      </c>
      <c r="I18" s="58">
        <v>0</v>
      </c>
      <c r="J18" s="59">
        <v>4482</v>
      </c>
      <c r="K18" s="59">
        <v>0</v>
      </c>
      <c r="L18" s="59">
        <v>0</v>
      </c>
    </row>
    <row r="19" spans="2:12" x14ac:dyDescent="0.3">
      <c r="B19" s="7"/>
      <c r="C19" s="7"/>
      <c r="D19" s="8"/>
      <c r="E19" s="8">
        <v>6381</v>
      </c>
      <c r="F19" s="8" t="s">
        <v>156</v>
      </c>
      <c r="G19" s="58">
        <v>7455.58</v>
      </c>
      <c r="H19" s="58">
        <v>0</v>
      </c>
      <c r="I19" s="58">
        <v>0</v>
      </c>
      <c r="J19" s="59">
        <v>4482</v>
      </c>
      <c r="K19" s="59">
        <v>0</v>
      </c>
      <c r="L19" s="59">
        <v>0</v>
      </c>
    </row>
    <row r="20" spans="2:12" x14ac:dyDescent="0.3">
      <c r="B20" s="7"/>
      <c r="C20" s="7"/>
      <c r="D20" s="8"/>
      <c r="E20" s="8"/>
      <c r="F20" s="8"/>
      <c r="G20" s="169"/>
      <c r="H20" s="58"/>
      <c r="I20" s="58"/>
      <c r="J20" s="59"/>
      <c r="K20" s="59"/>
      <c r="L20" s="59"/>
    </row>
    <row r="21" spans="2:12" x14ac:dyDescent="0.3">
      <c r="B21" s="15"/>
      <c r="C21" s="15">
        <v>64</v>
      </c>
      <c r="D21" s="46"/>
      <c r="E21" s="46"/>
      <c r="F21" s="46" t="s">
        <v>61</v>
      </c>
      <c r="G21" s="56">
        <v>0.3</v>
      </c>
      <c r="H21" s="56">
        <v>1900</v>
      </c>
      <c r="I21" s="56">
        <v>0</v>
      </c>
      <c r="J21" s="57">
        <v>0.04</v>
      </c>
      <c r="K21" s="57">
        <f>J21/G21*100</f>
        <v>13.333333333333334</v>
      </c>
      <c r="L21" s="57">
        <f>J21/H21*100</f>
        <v>2.1052631578947368E-3</v>
      </c>
    </row>
    <row r="22" spans="2:12" x14ac:dyDescent="0.3">
      <c r="B22" s="7"/>
      <c r="C22" s="7"/>
      <c r="D22" s="8">
        <v>641</v>
      </c>
      <c r="E22" s="8"/>
      <c r="F22" s="8" t="s">
        <v>62</v>
      </c>
      <c r="G22" s="169">
        <v>0.3</v>
      </c>
      <c r="H22" s="58">
        <v>0</v>
      </c>
      <c r="I22" s="58">
        <v>0</v>
      </c>
      <c r="J22" s="59">
        <v>0.04</v>
      </c>
      <c r="K22" s="59">
        <f>J22/G22*100</f>
        <v>13.333333333333334</v>
      </c>
      <c r="L22" s="59">
        <v>0</v>
      </c>
    </row>
    <row r="23" spans="2:12" x14ac:dyDescent="0.3">
      <c r="B23" s="7"/>
      <c r="C23" s="7"/>
      <c r="D23" s="8"/>
      <c r="E23" s="8">
        <v>6413</v>
      </c>
      <c r="F23" s="8" t="s">
        <v>63</v>
      </c>
      <c r="G23" s="170">
        <v>0.3</v>
      </c>
      <c r="H23" s="58">
        <v>0</v>
      </c>
      <c r="I23" s="58">
        <v>0</v>
      </c>
      <c r="J23" s="59">
        <v>0.04</v>
      </c>
      <c r="K23" s="59">
        <f>J23/G22:G23*100</f>
        <v>13.333333333333334</v>
      </c>
      <c r="L23" s="59">
        <v>0</v>
      </c>
    </row>
    <row r="24" spans="2:12" ht="26.4" x14ac:dyDescent="0.3">
      <c r="B24" s="15"/>
      <c r="C24" s="15">
        <v>65</v>
      </c>
      <c r="D24" s="46"/>
      <c r="E24" s="46"/>
      <c r="F24" s="48" t="s">
        <v>57</v>
      </c>
      <c r="G24" s="171">
        <v>11420.62</v>
      </c>
      <c r="H24" s="56">
        <v>35688</v>
      </c>
      <c r="I24" s="56">
        <v>0</v>
      </c>
      <c r="J24" s="57">
        <v>31472.01</v>
      </c>
      <c r="K24" s="57">
        <f>J24/G24*100</f>
        <v>275.57181659139343</v>
      </c>
      <c r="L24" s="57">
        <f>J24/H24*100</f>
        <v>88.186533288500328</v>
      </c>
    </row>
    <row r="25" spans="2:12" x14ac:dyDescent="0.3">
      <c r="B25" s="7"/>
      <c r="C25" s="7"/>
      <c r="D25" s="8">
        <v>651</v>
      </c>
      <c r="E25" s="8"/>
      <c r="F25" s="8" t="s">
        <v>56</v>
      </c>
      <c r="G25" s="58">
        <v>11420.62</v>
      </c>
      <c r="H25" s="58">
        <v>0</v>
      </c>
      <c r="I25" s="58">
        <v>0</v>
      </c>
      <c r="J25" s="59">
        <v>31472.01</v>
      </c>
      <c r="K25" s="59">
        <f>J25/G25*100</f>
        <v>275.57181659139343</v>
      </c>
      <c r="L25" s="59">
        <v>0</v>
      </c>
    </row>
    <row r="26" spans="2:12" x14ac:dyDescent="0.3">
      <c r="B26" s="7"/>
      <c r="C26" s="7"/>
      <c r="D26" s="8"/>
      <c r="E26" s="8">
        <v>6526</v>
      </c>
      <c r="F26" s="8" t="s">
        <v>55</v>
      </c>
      <c r="G26" s="58">
        <v>11420.62</v>
      </c>
      <c r="H26" s="58">
        <v>0</v>
      </c>
      <c r="I26" s="58">
        <v>0</v>
      </c>
      <c r="J26" s="59">
        <v>31472.01</v>
      </c>
      <c r="K26" s="59">
        <f>J26/G26*100</f>
        <v>275.57181659139343</v>
      </c>
      <c r="L26" s="59">
        <v>0</v>
      </c>
    </row>
    <row r="27" spans="2:12" x14ac:dyDescent="0.3">
      <c r="B27" s="7"/>
      <c r="C27" s="7"/>
      <c r="D27" s="8"/>
      <c r="E27" s="8"/>
      <c r="F27" s="10" t="s">
        <v>16</v>
      </c>
      <c r="G27" s="58"/>
      <c r="H27" s="58"/>
      <c r="I27" s="58" t="s">
        <v>54</v>
      </c>
      <c r="J27" s="59"/>
      <c r="K27" s="59"/>
      <c r="L27" s="59"/>
    </row>
    <row r="28" spans="2:12" ht="30.75" customHeight="1" x14ac:dyDescent="0.3">
      <c r="B28" s="15"/>
      <c r="C28" s="15">
        <v>67</v>
      </c>
      <c r="D28" s="46"/>
      <c r="E28" s="46"/>
      <c r="F28" s="47" t="s">
        <v>58</v>
      </c>
      <c r="G28" s="56">
        <v>159655.29999999999</v>
      </c>
      <c r="H28" s="56">
        <v>280509</v>
      </c>
      <c r="I28" s="56">
        <v>0</v>
      </c>
      <c r="J28" s="57">
        <v>332507.83</v>
      </c>
      <c r="K28" s="57">
        <f>J28/G28*100</f>
        <v>208.26607697959295</v>
      </c>
      <c r="L28" s="57">
        <f>J28/H28*100</f>
        <v>118.53731252829678</v>
      </c>
    </row>
    <row r="29" spans="2:12" ht="26.4" x14ac:dyDescent="0.3">
      <c r="B29" s="7"/>
      <c r="C29" s="7"/>
      <c r="D29" s="7">
        <v>671</v>
      </c>
      <c r="E29" s="7"/>
      <c r="F29" s="19" t="s">
        <v>59</v>
      </c>
      <c r="G29" s="58">
        <v>159655.29999999999</v>
      </c>
      <c r="H29" s="58">
        <v>0</v>
      </c>
      <c r="I29" s="58">
        <v>0</v>
      </c>
      <c r="J29" s="59">
        <v>298051.57</v>
      </c>
      <c r="K29" s="59">
        <f>J29/G29*100</f>
        <v>186.68441949625225</v>
      </c>
      <c r="L29" s="59">
        <v>0</v>
      </c>
    </row>
    <row r="30" spans="2:12" ht="26.4" x14ac:dyDescent="0.3">
      <c r="B30" s="7"/>
      <c r="C30" s="7"/>
      <c r="D30" s="7"/>
      <c r="E30" s="7">
        <v>6711</v>
      </c>
      <c r="F30" s="19" t="s">
        <v>60</v>
      </c>
      <c r="G30" s="58">
        <v>149950.71</v>
      </c>
      <c r="H30" s="58">
        <v>0</v>
      </c>
      <c r="I30" s="58">
        <v>0</v>
      </c>
      <c r="J30" s="59">
        <v>34456.26</v>
      </c>
      <c r="K30" s="59">
        <f>J30/G30*100</f>
        <v>22.978390699183755</v>
      </c>
      <c r="L30" s="59">
        <v>0</v>
      </c>
    </row>
    <row r="31" spans="2:12" ht="39.75" customHeight="1" x14ac:dyDescent="0.3">
      <c r="B31" s="7"/>
      <c r="C31" s="7"/>
      <c r="D31" s="7"/>
      <c r="E31" s="7">
        <v>6712</v>
      </c>
      <c r="F31" s="19" t="s">
        <v>160</v>
      </c>
      <c r="G31" s="58">
        <v>9704.59</v>
      </c>
      <c r="H31" s="58">
        <v>0</v>
      </c>
      <c r="I31" s="58">
        <v>0</v>
      </c>
      <c r="J31" s="59">
        <v>0</v>
      </c>
      <c r="K31" s="59">
        <v>0</v>
      </c>
      <c r="L31" s="59">
        <v>0</v>
      </c>
    </row>
    <row r="32" spans="2:12" x14ac:dyDescent="0.3">
      <c r="B32" s="7"/>
      <c r="C32" s="7"/>
      <c r="D32" s="7"/>
      <c r="E32" s="7" t="s">
        <v>12</v>
      </c>
      <c r="F32" s="19"/>
      <c r="G32" s="5"/>
      <c r="H32" s="5"/>
      <c r="I32" s="52"/>
      <c r="J32" s="55"/>
      <c r="K32" s="55"/>
      <c r="L32" s="24"/>
    </row>
    <row r="33" spans="2:12" ht="17.399999999999999" x14ac:dyDescent="0.3"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</row>
    <row r="34" spans="2:12" ht="36.75" customHeight="1" x14ac:dyDescent="0.3">
      <c r="B34" s="145" t="s">
        <v>8</v>
      </c>
      <c r="C34" s="146"/>
      <c r="D34" s="146"/>
      <c r="E34" s="146"/>
      <c r="F34" s="147"/>
      <c r="G34" s="30" t="s">
        <v>65</v>
      </c>
      <c r="H34" s="30" t="s">
        <v>39</v>
      </c>
      <c r="I34" s="30" t="s">
        <v>36</v>
      </c>
      <c r="J34" s="30" t="s">
        <v>66</v>
      </c>
      <c r="K34" s="30" t="s">
        <v>19</v>
      </c>
      <c r="L34" s="30" t="s">
        <v>37</v>
      </c>
    </row>
    <row r="35" spans="2:12" x14ac:dyDescent="0.3">
      <c r="B35" s="142">
        <v>1</v>
      </c>
      <c r="C35" s="143"/>
      <c r="D35" s="143"/>
      <c r="E35" s="143"/>
      <c r="F35" s="144"/>
      <c r="G35" s="114">
        <v>2</v>
      </c>
      <c r="H35" s="114">
        <v>3</v>
      </c>
      <c r="I35" s="114">
        <v>4</v>
      </c>
      <c r="J35" s="114">
        <v>5</v>
      </c>
      <c r="K35" s="114" t="s">
        <v>28</v>
      </c>
      <c r="L35" s="114" t="s">
        <v>29</v>
      </c>
    </row>
    <row r="36" spans="2:12" x14ac:dyDescent="0.3">
      <c r="B36" s="6"/>
      <c r="C36" s="6"/>
      <c r="D36" s="6"/>
      <c r="E36" s="6"/>
      <c r="F36" s="6" t="s">
        <v>34</v>
      </c>
      <c r="G36" s="56">
        <f>G37+G85</f>
        <v>1705899.2000000002</v>
      </c>
      <c r="H36" s="56">
        <f>H37+H85</f>
        <v>1795574</v>
      </c>
      <c r="I36" s="58">
        <v>0</v>
      </c>
      <c r="J36" s="57">
        <f>J37+J85</f>
        <v>2107804.39</v>
      </c>
      <c r="K36" s="57">
        <f t="shared" ref="K36:K63" si="0">J36/G36*100</f>
        <v>123.55972674118141</v>
      </c>
      <c r="L36" s="59">
        <f>J36/H36*100</f>
        <v>117.38889012649996</v>
      </c>
    </row>
    <row r="37" spans="2:12" x14ac:dyDescent="0.3">
      <c r="B37" s="6">
        <v>3</v>
      </c>
      <c r="C37" s="6"/>
      <c r="D37" s="6"/>
      <c r="E37" s="6"/>
      <c r="F37" s="6" t="s">
        <v>4</v>
      </c>
      <c r="G37" s="56">
        <f>G38+G46+G75+G79</f>
        <v>1663540.83</v>
      </c>
      <c r="H37" s="56">
        <f>H38+H46+H75+H79</f>
        <v>1722377</v>
      </c>
      <c r="I37" s="56">
        <v>0</v>
      </c>
      <c r="J37" s="57">
        <f>J38+J46+J75+J79+J82</f>
        <v>2061053.54</v>
      </c>
      <c r="K37" s="57">
        <f t="shared" si="0"/>
        <v>123.8955788058415</v>
      </c>
      <c r="L37" s="57">
        <f>J37/H37*100</f>
        <v>119.66332225755454</v>
      </c>
    </row>
    <row r="38" spans="2:12" x14ac:dyDescent="0.3">
      <c r="B38" s="6"/>
      <c r="C38" s="6">
        <v>31</v>
      </c>
      <c r="D38" s="6"/>
      <c r="E38" s="6"/>
      <c r="F38" s="6" t="s">
        <v>5</v>
      </c>
      <c r="G38" s="56">
        <v>1458390.55</v>
      </c>
      <c r="H38" s="56">
        <v>1326027</v>
      </c>
      <c r="I38" s="56">
        <v>0</v>
      </c>
      <c r="J38" s="57">
        <v>1712838.8</v>
      </c>
      <c r="K38" s="57">
        <f t="shared" si="0"/>
        <v>117.44719547174796</v>
      </c>
      <c r="L38" s="57">
        <f>J38/H38*100</f>
        <v>129.17073332594285</v>
      </c>
    </row>
    <row r="39" spans="2:12" x14ac:dyDescent="0.3">
      <c r="B39" s="7"/>
      <c r="C39" s="7"/>
      <c r="D39" s="7">
        <v>311</v>
      </c>
      <c r="E39" s="7"/>
      <c r="F39" s="7" t="s">
        <v>26</v>
      </c>
      <c r="G39" s="58">
        <v>1209185.3</v>
      </c>
      <c r="H39" s="58">
        <v>0</v>
      </c>
      <c r="I39" s="58">
        <v>0</v>
      </c>
      <c r="J39" s="59">
        <v>1413326.7</v>
      </c>
      <c r="K39" s="59">
        <f t="shared" si="0"/>
        <v>116.88255720607916</v>
      </c>
      <c r="L39" s="59">
        <v>0</v>
      </c>
    </row>
    <row r="40" spans="2:12" x14ac:dyDescent="0.3">
      <c r="B40" s="7"/>
      <c r="C40" s="7"/>
      <c r="D40" s="7"/>
      <c r="E40" s="7">
        <v>3111</v>
      </c>
      <c r="F40" s="7" t="s">
        <v>27</v>
      </c>
      <c r="G40" s="58">
        <v>1209185.3</v>
      </c>
      <c r="H40" s="58">
        <v>0</v>
      </c>
      <c r="I40" s="58">
        <v>0</v>
      </c>
      <c r="J40" s="59">
        <v>1413326.7</v>
      </c>
      <c r="K40" s="59">
        <f t="shared" si="0"/>
        <v>116.88255720607916</v>
      </c>
      <c r="L40" s="59">
        <v>0</v>
      </c>
    </row>
    <row r="41" spans="2:12" x14ac:dyDescent="0.3">
      <c r="B41" s="49"/>
      <c r="C41" s="50"/>
      <c r="D41" s="50">
        <v>312</v>
      </c>
      <c r="E41" s="50"/>
      <c r="F41" s="50" t="s">
        <v>67</v>
      </c>
      <c r="G41" s="58">
        <v>48424.14</v>
      </c>
      <c r="H41" s="58">
        <v>0</v>
      </c>
      <c r="I41" s="58">
        <v>0</v>
      </c>
      <c r="J41" s="59">
        <v>66287.27</v>
      </c>
      <c r="K41" s="59">
        <f t="shared" si="0"/>
        <v>136.88889467112892</v>
      </c>
      <c r="L41" s="59">
        <v>0</v>
      </c>
    </row>
    <row r="42" spans="2:12" x14ac:dyDescent="0.3">
      <c r="B42" s="49"/>
      <c r="C42" s="50"/>
      <c r="D42" s="50"/>
      <c r="E42" s="50">
        <v>3121</v>
      </c>
      <c r="F42" s="50" t="s">
        <v>67</v>
      </c>
      <c r="G42" s="58">
        <v>48424.14</v>
      </c>
      <c r="H42" s="58">
        <v>0</v>
      </c>
      <c r="I42" s="58">
        <v>0</v>
      </c>
      <c r="J42" s="59">
        <v>66287.27</v>
      </c>
      <c r="K42" s="59">
        <f t="shared" si="0"/>
        <v>136.88889467112892</v>
      </c>
      <c r="L42" s="59">
        <v>0</v>
      </c>
    </row>
    <row r="43" spans="2:12" x14ac:dyDescent="0.3">
      <c r="B43" s="49"/>
      <c r="C43" s="49"/>
      <c r="D43" s="49">
        <v>313</v>
      </c>
      <c r="E43" s="49"/>
      <c r="F43" s="49" t="s">
        <v>68</v>
      </c>
      <c r="G43" s="56">
        <v>200781.11</v>
      </c>
      <c r="H43" s="56">
        <v>0</v>
      </c>
      <c r="I43" s="56">
        <v>0</v>
      </c>
      <c r="J43" s="57">
        <v>233224.383</v>
      </c>
      <c r="K43" s="57">
        <f t="shared" si="0"/>
        <v>116.15852855878724</v>
      </c>
      <c r="L43" s="57">
        <v>0</v>
      </c>
    </row>
    <row r="44" spans="2:12" x14ac:dyDescent="0.3">
      <c r="B44" s="49"/>
      <c r="C44" s="50"/>
      <c r="D44" s="50"/>
      <c r="E44" s="50">
        <v>3132</v>
      </c>
      <c r="F44" s="50" t="s">
        <v>69</v>
      </c>
      <c r="G44" s="58">
        <v>199417.32</v>
      </c>
      <c r="H44" s="58">
        <v>0</v>
      </c>
      <c r="I44" s="58">
        <v>0</v>
      </c>
      <c r="J44" s="59">
        <v>233116.34</v>
      </c>
      <c r="K44" s="59">
        <f t="shared" si="0"/>
        <v>116.89874279726556</v>
      </c>
      <c r="L44" s="59">
        <v>0</v>
      </c>
    </row>
    <row r="45" spans="2:12" ht="26.4" x14ac:dyDescent="0.3">
      <c r="B45" s="49"/>
      <c r="C45" s="50"/>
      <c r="D45" s="50"/>
      <c r="E45" s="50">
        <v>3133</v>
      </c>
      <c r="F45" s="50" t="s">
        <v>226</v>
      </c>
      <c r="G45" s="58">
        <v>1363.79</v>
      </c>
      <c r="H45" s="58">
        <v>0</v>
      </c>
      <c r="I45" s="58">
        <v>0</v>
      </c>
      <c r="J45" s="59">
        <v>108.49</v>
      </c>
      <c r="K45" s="59">
        <f t="shared" si="0"/>
        <v>7.9550370658239169</v>
      </c>
      <c r="L45" s="59">
        <v>0</v>
      </c>
    </row>
    <row r="46" spans="2:12" x14ac:dyDescent="0.3">
      <c r="B46" s="49"/>
      <c r="C46" s="49">
        <v>32</v>
      </c>
      <c r="D46" s="49"/>
      <c r="E46" s="49"/>
      <c r="F46" s="49" t="s">
        <v>11</v>
      </c>
      <c r="G46" s="56">
        <v>171364.85</v>
      </c>
      <c r="H46" s="56">
        <v>362995</v>
      </c>
      <c r="I46" s="56">
        <v>0</v>
      </c>
      <c r="J46" s="57">
        <v>308321.42</v>
      </c>
      <c r="K46" s="57">
        <f t="shared" si="0"/>
        <v>179.92103981650845</v>
      </c>
      <c r="L46" s="57">
        <f>J46/H46*100</f>
        <v>84.938200250692148</v>
      </c>
    </row>
    <row r="47" spans="2:12" x14ac:dyDescent="0.3">
      <c r="B47" s="50"/>
      <c r="C47" s="50"/>
      <c r="D47" s="50">
        <v>321</v>
      </c>
      <c r="E47" s="50"/>
      <c r="F47" s="50" t="s">
        <v>70</v>
      </c>
      <c r="G47" s="58">
        <v>33962.74</v>
      </c>
      <c r="H47" s="58">
        <v>0</v>
      </c>
      <c r="I47" s="58">
        <v>0</v>
      </c>
      <c r="J47" s="59">
        <v>33946.26</v>
      </c>
      <c r="K47" s="59">
        <f t="shared" si="0"/>
        <v>99.951476235427421</v>
      </c>
      <c r="L47" s="59">
        <v>0</v>
      </c>
    </row>
    <row r="48" spans="2:12" x14ac:dyDescent="0.3">
      <c r="B48" s="49"/>
      <c r="C48" s="50"/>
      <c r="D48" s="50"/>
      <c r="E48" s="50">
        <v>3211</v>
      </c>
      <c r="F48" s="50" t="s">
        <v>71</v>
      </c>
      <c r="G48" s="58">
        <v>10090.82</v>
      </c>
      <c r="H48" s="58">
        <v>0</v>
      </c>
      <c r="I48" s="58">
        <v>0</v>
      </c>
      <c r="J48" s="59">
        <v>6714.77</v>
      </c>
      <c r="K48" s="59">
        <f t="shared" si="0"/>
        <v>66.543353265641443</v>
      </c>
      <c r="L48" s="59">
        <v>0</v>
      </c>
    </row>
    <row r="49" spans="2:12" ht="26.4" x14ac:dyDescent="0.3">
      <c r="B49" s="49"/>
      <c r="C49" s="50"/>
      <c r="D49" s="50"/>
      <c r="E49" s="50">
        <v>3212</v>
      </c>
      <c r="F49" s="50" t="s">
        <v>72</v>
      </c>
      <c r="G49" s="58">
        <v>23519.040000000001</v>
      </c>
      <c r="H49" s="58">
        <v>0</v>
      </c>
      <c r="I49" s="58">
        <v>0</v>
      </c>
      <c r="J49" s="59">
        <v>24211.86</v>
      </c>
      <c r="K49" s="59">
        <f t="shared" si="0"/>
        <v>102.9457835013674</v>
      </c>
      <c r="L49" s="59">
        <v>0</v>
      </c>
    </row>
    <row r="50" spans="2:12" x14ac:dyDescent="0.3">
      <c r="B50" s="49"/>
      <c r="C50" s="50"/>
      <c r="D50" s="50"/>
      <c r="E50" s="50">
        <v>3213</v>
      </c>
      <c r="F50" s="50" t="s">
        <v>73</v>
      </c>
      <c r="G50" s="58">
        <v>352.88</v>
      </c>
      <c r="H50" s="58">
        <v>0</v>
      </c>
      <c r="I50" s="58">
        <v>0</v>
      </c>
      <c r="J50" s="59">
        <v>3019.63</v>
      </c>
      <c r="K50" s="59">
        <f t="shared" si="0"/>
        <v>855.71015642711416</v>
      </c>
      <c r="L50" s="59">
        <v>0</v>
      </c>
    </row>
    <row r="51" spans="2:12" x14ac:dyDescent="0.3">
      <c r="B51" s="49"/>
      <c r="C51" s="50"/>
      <c r="D51" s="50"/>
      <c r="E51" s="50">
        <v>3214</v>
      </c>
      <c r="F51" s="50" t="s">
        <v>74</v>
      </c>
      <c r="G51" s="58">
        <v>0</v>
      </c>
      <c r="H51" s="58">
        <v>0</v>
      </c>
      <c r="I51" s="58">
        <v>0</v>
      </c>
      <c r="J51" s="59">
        <v>0</v>
      </c>
      <c r="K51" s="59">
        <v>0</v>
      </c>
      <c r="L51" s="59">
        <v>0</v>
      </c>
    </row>
    <row r="52" spans="2:12" x14ac:dyDescent="0.3">
      <c r="B52" s="15"/>
      <c r="C52" s="15"/>
      <c r="D52" s="15">
        <v>322</v>
      </c>
      <c r="E52" s="15"/>
      <c r="F52" s="15" t="s">
        <v>75</v>
      </c>
      <c r="G52" s="56">
        <v>75751.53</v>
      </c>
      <c r="H52" s="56">
        <v>0</v>
      </c>
      <c r="I52" s="56">
        <v>0</v>
      </c>
      <c r="J52" s="57">
        <v>212834.06</v>
      </c>
      <c r="K52" s="57">
        <f t="shared" si="0"/>
        <v>280.96338120167343</v>
      </c>
      <c r="L52" s="57">
        <v>0</v>
      </c>
    </row>
    <row r="53" spans="2:12" x14ac:dyDescent="0.3">
      <c r="B53" s="7"/>
      <c r="C53" s="15"/>
      <c r="D53" s="7"/>
      <c r="E53" s="7">
        <v>3221</v>
      </c>
      <c r="F53" s="19" t="s">
        <v>76</v>
      </c>
      <c r="G53" s="58">
        <v>19146.419999999998</v>
      </c>
      <c r="H53" s="58">
        <v>0</v>
      </c>
      <c r="I53" s="58">
        <v>0</v>
      </c>
      <c r="J53" s="59">
        <v>24036</v>
      </c>
      <c r="K53" s="59">
        <f t="shared" si="0"/>
        <v>125.53782900406448</v>
      </c>
      <c r="L53" s="59">
        <v>0</v>
      </c>
    </row>
    <row r="54" spans="2:12" x14ac:dyDescent="0.3">
      <c r="B54" s="7"/>
      <c r="C54" s="15"/>
      <c r="D54" s="7"/>
      <c r="E54" s="7">
        <v>3222</v>
      </c>
      <c r="F54" s="19" t="s">
        <v>77</v>
      </c>
      <c r="G54" s="58">
        <v>4665.47</v>
      </c>
      <c r="H54" s="58">
        <v>0</v>
      </c>
      <c r="I54" s="58">
        <v>0</v>
      </c>
      <c r="J54" s="59">
        <v>164841.99</v>
      </c>
      <c r="K54" s="59">
        <f t="shared" si="0"/>
        <v>3533.2343793872851</v>
      </c>
      <c r="L54" s="59">
        <v>0</v>
      </c>
    </row>
    <row r="55" spans="2:12" x14ac:dyDescent="0.3">
      <c r="B55" s="7"/>
      <c r="C55" s="15"/>
      <c r="D55" s="7"/>
      <c r="E55" s="7">
        <v>3223</v>
      </c>
      <c r="F55" s="19" t="s">
        <v>78</v>
      </c>
      <c r="G55" s="58">
        <v>31718.78</v>
      </c>
      <c r="H55" s="58">
        <v>0</v>
      </c>
      <c r="I55" s="58">
        <v>0</v>
      </c>
      <c r="J55" s="59">
        <v>19897.669999999998</v>
      </c>
      <c r="K55" s="59">
        <f t="shared" si="0"/>
        <v>62.73151111108308</v>
      </c>
      <c r="L55" s="59">
        <v>0</v>
      </c>
    </row>
    <row r="56" spans="2:12" ht="33" customHeight="1" x14ac:dyDescent="0.3">
      <c r="B56" s="7"/>
      <c r="C56" s="15"/>
      <c r="D56" s="7"/>
      <c r="E56" s="7">
        <v>3224</v>
      </c>
      <c r="F56" s="19" t="s">
        <v>79</v>
      </c>
      <c r="G56" s="58">
        <v>3518.59</v>
      </c>
      <c r="H56" s="58">
        <v>0</v>
      </c>
      <c r="I56" s="58">
        <v>0</v>
      </c>
      <c r="J56" s="59">
        <v>3479.65</v>
      </c>
      <c r="K56" s="59">
        <f t="shared" si="0"/>
        <v>98.893306693874536</v>
      </c>
      <c r="L56" s="59">
        <v>0</v>
      </c>
    </row>
    <row r="57" spans="2:12" x14ac:dyDescent="0.3">
      <c r="B57" s="7"/>
      <c r="C57" s="15"/>
      <c r="D57" s="7"/>
      <c r="E57" s="7">
        <v>3225</v>
      </c>
      <c r="F57" s="19" t="s">
        <v>80</v>
      </c>
      <c r="G57" s="58">
        <v>16702.27</v>
      </c>
      <c r="H57" s="58">
        <v>0</v>
      </c>
      <c r="I57" s="58">
        <v>0</v>
      </c>
      <c r="J57" s="59">
        <v>329.55</v>
      </c>
      <c r="K57" s="59">
        <f t="shared" si="0"/>
        <v>1.9730850956187393</v>
      </c>
      <c r="L57" s="59">
        <v>0</v>
      </c>
    </row>
    <row r="58" spans="2:12" x14ac:dyDescent="0.3">
      <c r="B58" s="7"/>
      <c r="C58" s="15"/>
      <c r="D58" s="7"/>
      <c r="E58" s="7">
        <v>3227</v>
      </c>
      <c r="F58" s="19" t="s">
        <v>81</v>
      </c>
      <c r="G58" s="58">
        <v>0</v>
      </c>
      <c r="H58" s="58">
        <v>0</v>
      </c>
      <c r="I58" s="58">
        <v>0</v>
      </c>
      <c r="J58" s="59">
        <v>249.2</v>
      </c>
      <c r="K58" s="59">
        <v>0</v>
      </c>
      <c r="L58" s="59">
        <v>0</v>
      </c>
    </row>
    <row r="59" spans="2:12" x14ac:dyDescent="0.3">
      <c r="B59" s="15"/>
      <c r="C59" s="15"/>
      <c r="D59" s="15">
        <v>323</v>
      </c>
      <c r="E59" s="15" t="s">
        <v>54</v>
      </c>
      <c r="F59" s="47" t="s">
        <v>82</v>
      </c>
      <c r="G59" s="56">
        <v>36943.910000000003</v>
      </c>
      <c r="H59" s="56">
        <v>0</v>
      </c>
      <c r="I59" s="56">
        <v>0</v>
      </c>
      <c r="J59" s="57">
        <v>44381.42</v>
      </c>
      <c r="K59" s="57">
        <f t="shared" si="0"/>
        <v>120.13189724639324</v>
      </c>
      <c r="L59" s="57">
        <v>0</v>
      </c>
    </row>
    <row r="60" spans="2:12" x14ac:dyDescent="0.3">
      <c r="B60" s="49"/>
      <c r="C60" s="50" t="s">
        <v>54</v>
      </c>
      <c r="D60" s="50"/>
      <c r="E60" s="50">
        <v>3231</v>
      </c>
      <c r="F60" s="50" t="s">
        <v>83</v>
      </c>
      <c r="G60" s="58">
        <v>7283.07</v>
      </c>
      <c r="H60" s="58">
        <v>0</v>
      </c>
      <c r="I60" s="58">
        <v>0</v>
      </c>
      <c r="J60" s="59">
        <v>14879.22</v>
      </c>
      <c r="K60" s="59">
        <f t="shared" si="0"/>
        <v>204.29873665912862</v>
      </c>
      <c r="L60" s="59">
        <v>0</v>
      </c>
    </row>
    <row r="61" spans="2:12" x14ac:dyDescent="0.3">
      <c r="B61" s="49"/>
      <c r="C61" s="50"/>
      <c r="D61" s="50"/>
      <c r="E61" s="50">
        <v>3232</v>
      </c>
      <c r="F61" s="50" t="s">
        <v>84</v>
      </c>
      <c r="G61" s="58">
        <v>15672.87</v>
      </c>
      <c r="H61" s="58">
        <v>0</v>
      </c>
      <c r="I61" s="58">
        <v>0</v>
      </c>
      <c r="J61" s="59">
        <v>12293.84</v>
      </c>
      <c r="K61" s="59">
        <f t="shared" si="0"/>
        <v>78.440260143802632</v>
      </c>
      <c r="L61" s="59">
        <v>0</v>
      </c>
    </row>
    <row r="62" spans="2:12" x14ac:dyDescent="0.3">
      <c r="B62" s="49"/>
      <c r="C62" s="50"/>
      <c r="D62" s="50"/>
      <c r="E62" s="50">
        <v>3233</v>
      </c>
      <c r="F62" s="50" t="s">
        <v>85</v>
      </c>
      <c r="G62" s="58">
        <v>233.59</v>
      </c>
      <c r="H62" s="58">
        <v>0</v>
      </c>
      <c r="I62" s="58">
        <v>0</v>
      </c>
      <c r="J62" s="59">
        <v>254.88</v>
      </c>
      <c r="K62" s="59">
        <v>0</v>
      </c>
      <c r="L62" s="59">
        <v>0</v>
      </c>
    </row>
    <row r="63" spans="2:12" x14ac:dyDescent="0.3">
      <c r="B63" s="49"/>
      <c r="C63" s="50"/>
      <c r="D63" s="50"/>
      <c r="E63" s="50">
        <v>3234</v>
      </c>
      <c r="F63" s="50" t="s">
        <v>86</v>
      </c>
      <c r="G63" s="58">
        <v>5597.07</v>
      </c>
      <c r="H63" s="58">
        <v>0</v>
      </c>
      <c r="I63" s="58">
        <v>0</v>
      </c>
      <c r="J63" s="59">
        <v>5506.97</v>
      </c>
      <c r="K63" s="59">
        <f t="shared" si="0"/>
        <v>98.390229173478275</v>
      </c>
      <c r="L63" s="59">
        <v>0</v>
      </c>
    </row>
    <row r="64" spans="2:12" x14ac:dyDescent="0.3">
      <c r="B64" s="49"/>
      <c r="C64" s="50"/>
      <c r="D64" s="50"/>
      <c r="E64" s="50">
        <v>3235</v>
      </c>
      <c r="F64" s="50" t="s">
        <v>87</v>
      </c>
      <c r="G64" s="58">
        <v>0</v>
      </c>
      <c r="H64" s="58">
        <v>0</v>
      </c>
      <c r="I64" s="58">
        <v>0</v>
      </c>
      <c r="J64" s="59">
        <v>716.92</v>
      </c>
      <c r="K64" s="59">
        <v>0</v>
      </c>
      <c r="L64" s="59">
        <v>0</v>
      </c>
    </row>
    <row r="65" spans="2:12" x14ac:dyDescent="0.3">
      <c r="B65" s="49"/>
      <c r="C65" s="50"/>
      <c r="D65" s="50"/>
      <c r="E65" s="50">
        <v>3236</v>
      </c>
      <c r="F65" s="50" t="s">
        <v>88</v>
      </c>
      <c r="G65" s="58">
        <v>43.8</v>
      </c>
      <c r="H65" s="58">
        <v>0</v>
      </c>
      <c r="I65" s="58">
        <v>0</v>
      </c>
      <c r="J65" s="59">
        <v>1328.93</v>
      </c>
      <c r="K65" s="59">
        <f>J65/G65*100</f>
        <v>3034.0867579908677</v>
      </c>
      <c r="L65" s="59">
        <v>0</v>
      </c>
    </row>
    <row r="66" spans="2:12" x14ac:dyDescent="0.3">
      <c r="B66" s="49"/>
      <c r="C66" s="50" t="s">
        <v>54</v>
      </c>
      <c r="D66" s="50"/>
      <c r="E66" s="50">
        <v>3237</v>
      </c>
      <c r="F66" s="50" t="s">
        <v>89</v>
      </c>
      <c r="G66" s="58">
        <v>0</v>
      </c>
      <c r="H66" s="58">
        <v>0</v>
      </c>
      <c r="I66" s="58">
        <v>0</v>
      </c>
      <c r="J66" s="59">
        <v>331.81</v>
      </c>
      <c r="K66" s="59">
        <v>0</v>
      </c>
      <c r="L66" s="59">
        <v>0</v>
      </c>
    </row>
    <row r="67" spans="2:12" x14ac:dyDescent="0.3">
      <c r="B67" s="7"/>
      <c r="C67" s="7"/>
      <c r="D67" s="7" t="s">
        <v>54</v>
      </c>
      <c r="E67" s="7">
        <v>3238</v>
      </c>
      <c r="F67" s="7" t="s">
        <v>90</v>
      </c>
      <c r="G67" s="58">
        <v>7283.99</v>
      </c>
      <c r="H67" s="58">
        <v>0</v>
      </c>
      <c r="I67" s="58">
        <v>0</v>
      </c>
      <c r="J67" s="59">
        <v>9068.85</v>
      </c>
      <c r="K67" s="59">
        <f>J67/G67*100</f>
        <v>124.50387768242406</v>
      </c>
      <c r="L67" s="59">
        <v>0</v>
      </c>
    </row>
    <row r="68" spans="2:12" x14ac:dyDescent="0.3">
      <c r="B68" s="7"/>
      <c r="C68" s="7"/>
      <c r="D68" s="7"/>
      <c r="E68" s="7">
        <v>3239</v>
      </c>
      <c r="F68" s="7" t="s">
        <v>91</v>
      </c>
      <c r="G68" s="58">
        <v>829.52</v>
      </c>
      <c r="H68" s="58">
        <v>0</v>
      </c>
      <c r="I68" s="58">
        <v>0</v>
      </c>
      <c r="J68" s="59">
        <v>0</v>
      </c>
      <c r="K68" s="59">
        <f>J68/G68*100</f>
        <v>0</v>
      </c>
      <c r="L68" s="59">
        <v>0</v>
      </c>
    </row>
    <row r="69" spans="2:12" x14ac:dyDescent="0.3">
      <c r="B69" s="15"/>
      <c r="C69" s="15"/>
      <c r="D69" s="15">
        <v>329</v>
      </c>
      <c r="E69" s="15"/>
      <c r="F69" s="15" t="s">
        <v>92</v>
      </c>
      <c r="G69" s="56">
        <v>24706.67</v>
      </c>
      <c r="H69" s="56">
        <v>0</v>
      </c>
      <c r="I69" s="56">
        <v>0</v>
      </c>
      <c r="J69" s="57">
        <v>17159.68</v>
      </c>
      <c r="K69" s="57">
        <f>J69/G69*100</f>
        <v>69.453633371069429</v>
      </c>
      <c r="L69" s="57">
        <v>0</v>
      </c>
    </row>
    <row r="70" spans="2:12" x14ac:dyDescent="0.3">
      <c r="B70" s="7"/>
      <c r="C70" s="7"/>
      <c r="D70" s="7"/>
      <c r="E70" s="7">
        <v>3293</v>
      </c>
      <c r="F70" s="7" t="s">
        <v>93</v>
      </c>
      <c r="G70" s="58">
        <v>3129.69</v>
      </c>
      <c r="H70" s="58">
        <v>0</v>
      </c>
      <c r="I70" s="58">
        <v>0</v>
      </c>
      <c r="J70" s="59">
        <v>3104.97</v>
      </c>
      <c r="K70" s="59">
        <v>0</v>
      </c>
      <c r="L70" s="59">
        <v>0</v>
      </c>
    </row>
    <row r="71" spans="2:12" x14ac:dyDescent="0.3">
      <c r="B71" s="7"/>
      <c r="C71" s="7"/>
      <c r="D71" s="7"/>
      <c r="E71" s="7">
        <v>3294</v>
      </c>
      <c r="F71" s="7" t="s">
        <v>120</v>
      </c>
      <c r="G71" s="58">
        <v>53.09</v>
      </c>
      <c r="H71" s="58">
        <v>0</v>
      </c>
      <c r="I71" s="58">
        <v>0</v>
      </c>
      <c r="J71" s="59">
        <v>0</v>
      </c>
      <c r="K71" s="59">
        <f>J71/G71*100</f>
        <v>0</v>
      </c>
      <c r="L71" s="59">
        <v>0</v>
      </c>
    </row>
    <row r="72" spans="2:12" x14ac:dyDescent="0.3">
      <c r="B72" s="7"/>
      <c r="C72" s="7"/>
      <c r="D72" s="7"/>
      <c r="E72" s="7">
        <v>3295</v>
      </c>
      <c r="F72" s="7" t="s">
        <v>101</v>
      </c>
      <c r="G72" s="58">
        <v>2239.6999999999998</v>
      </c>
      <c r="H72" s="58">
        <v>0</v>
      </c>
      <c r="I72" s="58">
        <v>0</v>
      </c>
      <c r="J72" s="59">
        <v>3474.83</v>
      </c>
      <c r="K72" s="59">
        <f>J72/G72*100</f>
        <v>155.14711791757824</v>
      </c>
      <c r="L72" s="59">
        <v>0</v>
      </c>
    </row>
    <row r="73" spans="2:12" x14ac:dyDescent="0.3">
      <c r="B73" s="7"/>
      <c r="C73" s="7"/>
      <c r="D73" s="7"/>
      <c r="E73" s="7">
        <v>3296</v>
      </c>
      <c r="F73" s="7" t="s">
        <v>102</v>
      </c>
      <c r="G73" s="58">
        <v>5285.69</v>
      </c>
      <c r="H73" s="58">
        <v>0</v>
      </c>
      <c r="I73" s="58">
        <v>0</v>
      </c>
      <c r="J73" s="59">
        <v>3437.42</v>
      </c>
      <c r="K73" s="59">
        <v>0</v>
      </c>
      <c r="L73" s="59">
        <v>0</v>
      </c>
    </row>
    <row r="74" spans="2:12" x14ac:dyDescent="0.3">
      <c r="B74" s="7"/>
      <c r="C74" s="7"/>
      <c r="D74" s="7"/>
      <c r="E74" s="7">
        <v>3299</v>
      </c>
      <c r="F74" s="7" t="s">
        <v>92</v>
      </c>
      <c r="G74" s="58">
        <v>13998.59</v>
      </c>
      <c r="H74" s="58">
        <v>0</v>
      </c>
      <c r="I74" s="58">
        <v>0</v>
      </c>
      <c r="J74" s="59">
        <v>7142.16</v>
      </c>
      <c r="K74" s="59">
        <f>J74/G74*100</f>
        <v>51.020567071397906</v>
      </c>
      <c r="L74" s="59">
        <v>0</v>
      </c>
    </row>
    <row r="75" spans="2:12" x14ac:dyDescent="0.3">
      <c r="B75" s="15"/>
      <c r="C75" s="15">
        <v>34</v>
      </c>
      <c r="D75" s="15"/>
      <c r="E75" s="15" t="s">
        <v>54</v>
      </c>
      <c r="F75" s="47" t="s">
        <v>94</v>
      </c>
      <c r="G75" s="56">
        <v>4397.51</v>
      </c>
      <c r="H75" s="56">
        <v>535</v>
      </c>
      <c r="I75" s="56">
        <v>0</v>
      </c>
      <c r="J75" s="57">
        <v>3985.74</v>
      </c>
      <c r="K75" s="57">
        <f>J75/G75*10</f>
        <v>9.0636291901553374</v>
      </c>
      <c r="L75" s="57">
        <f>J75/H75*100</f>
        <v>744.99813084112145</v>
      </c>
    </row>
    <row r="76" spans="2:12" x14ac:dyDescent="0.3">
      <c r="B76" s="49"/>
      <c r="C76" s="49" t="s">
        <v>54</v>
      </c>
      <c r="D76" s="49">
        <v>343</v>
      </c>
      <c r="E76" s="49"/>
      <c r="F76" s="49" t="s">
        <v>95</v>
      </c>
      <c r="G76" s="56">
        <v>633.84</v>
      </c>
      <c r="H76" s="56">
        <v>0</v>
      </c>
      <c r="I76" s="56">
        <v>0</v>
      </c>
      <c r="J76" s="57">
        <v>709.12</v>
      </c>
      <c r="K76" s="57">
        <v>0</v>
      </c>
      <c r="L76" s="59">
        <v>0</v>
      </c>
    </row>
    <row r="77" spans="2:12" x14ac:dyDescent="0.3">
      <c r="B77" s="7"/>
      <c r="C77" s="7"/>
      <c r="D77" s="7" t="s">
        <v>54</v>
      </c>
      <c r="E77" s="7">
        <v>3431</v>
      </c>
      <c r="F77" s="7" t="s">
        <v>96</v>
      </c>
      <c r="G77" s="58">
        <v>609.39</v>
      </c>
      <c r="H77" s="58">
        <v>0</v>
      </c>
      <c r="I77" s="58">
        <v>0</v>
      </c>
      <c r="J77" s="59">
        <v>709.12</v>
      </c>
      <c r="K77" s="59">
        <f>J77/G77*100</f>
        <v>116.36554587374259</v>
      </c>
      <c r="L77" s="59">
        <v>0</v>
      </c>
    </row>
    <row r="78" spans="2:12" x14ac:dyDescent="0.3">
      <c r="B78" s="7"/>
      <c r="C78" s="7"/>
      <c r="D78" s="8"/>
      <c r="E78" s="8">
        <v>3433</v>
      </c>
      <c r="F78" s="7" t="s">
        <v>103</v>
      </c>
      <c r="G78" s="58">
        <v>3763.67</v>
      </c>
      <c r="H78" s="58">
        <v>0</v>
      </c>
      <c r="I78" s="58">
        <v>0</v>
      </c>
      <c r="J78" s="59">
        <v>3276.62</v>
      </c>
      <c r="K78" s="59">
        <v>0</v>
      </c>
      <c r="L78" s="59">
        <v>0</v>
      </c>
    </row>
    <row r="79" spans="2:12" ht="26.4" x14ac:dyDescent="0.3">
      <c r="B79" s="15"/>
      <c r="C79" s="15">
        <v>37</v>
      </c>
      <c r="D79" s="46"/>
      <c r="E79" s="46"/>
      <c r="F79" s="47" t="s">
        <v>127</v>
      </c>
      <c r="G79" s="56">
        <v>29387.919999999998</v>
      </c>
      <c r="H79" s="56">
        <v>32820</v>
      </c>
      <c r="I79" s="56">
        <v>0</v>
      </c>
      <c r="J79" s="57">
        <v>34663.24</v>
      </c>
      <c r="K79" s="57">
        <f>J79/G79*100</f>
        <v>117.95064094362581</v>
      </c>
      <c r="L79" s="57">
        <f>J79/H78:H79*100</f>
        <v>105.61620962827543</v>
      </c>
    </row>
    <row r="80" spans="2:12" x14ac:dyDescent="0.3">
      <c r="B80" s="7"/>
      <c r="C80" s="7"/>
      <c r="D80" s="8">
        <v>372</v>
      </c>
      <c r="E80" s="8"/>
      <c r="F80" s="7" t="s">
        <v>128</v>
      </c>
      <c r="G80" s="58">
        <v>29387.919999999998</v>
      </c>
      <c r="H80" s="58">
        <v>0</v>
      </c>
      <c r="I80" s="58">
        <v>0</v>
      </c>
      <c r="J80" s="59">
        <v>34663.24</v>
      </c>
      <c r="K80" s="59">
        <f>J80/G80*100</f>
        <v>117.95064094362581</v>
      </c>
      <c r="L80" s="59">
        <v>0</v>
      </c>
    </row>
    <row r="81" spans="2:12" x14ac:dyDescent="0.3">
      <c r="B81" s="7"/>
      <c r="C81" s="7"/>
      <c r="D81" s="8"/>
      <c r="E81" s="8">
        <v>3722</v>
      </c>
      <c r="F81" s="7" t="s">
        <v>129</v>
      </c>
      <c r="G81" s="58">
        <v>29387.919999999998</v>
      </c>
      <c r="H81" s="58">
        <v>0</v>
      </c>
      <c r="I81" s="58">
        <v>0</v>
      </c>
      <c r="J81" s="59">
        <v>34663.24</v>
      </c>
      <c r="K81" s="59">
        <f>J81/G81*100</f>
        <v>117.95064094362581</v>
      </c>
      <c r="L81" s="59">
        <v>0</v>
      </c>
    </row>
    <row r="82" spans="2:12" x14ac:dyDescent="0.3">
      <c r="B82" s="7"/>
      <c r="C82" s="7">
        <v>38</v>
      </c>
      <c r="D82" s="8"/>
      <c r="E82" s="8"/>
      <c r="F82" s="7" t="s">
        <v>130</v>
      </c>
      <c r="G82" s="58">
        <v>0</v>
      </c>
      <c r="H82" s="58">
        <v>0</v>
      </c>
      <c r="I82" s="58">
        <v>0</v>
      </c>
      <c r="J82" s="59">
        <v>1244.3399999999999</v>
      </c>
      <c r="K82" s="59">
        <v>0</v>
      </c>
      <c r="L82" s="59">
        <v>0</v>
      </c>
    </row>
    <row r="83" spans="2:12" x14ac:dyDescent="0.3">
      <c r="B83" s="7"/>
      <c r="C83" s="7"/>
      <c r="D83" s="8">
        <v>381</v>
      </c>
      <c r="E83" s="8"/>
      <c r="F83" s="7" t="s">
        <v>64</v>
      </c>
      <c r="G83" s="58">
        <v>0</v>
      </c>
      <c r="H83" s="58">
        <v>0</v>
      </c>
      <c r="I83" s="58">
        <v>0</v>
      </c>
      <c r="J83" s="59">
        <v>1244.3399999999999</v>
      </c>
      <c r="K83" s="59">
        <v>0</v>
      </c>
      <c r="L83" s="59">
        <v>0</v>
      </c>
    </row>
    <row r="84" spans="2:12" x14ac:dyDescent="0.3">
      <c r="B84" s="7"/>
      <c r="C84" s="7"/>
      <c r="D84" s="8"/>
      <c r="E84" s="8">
        <v>3812</v>
      </c>
      <c r="F84" s="7" t="s">
        <v>131</v>
      </c>
      <c r="G84" s="58">
        <v>0</v>
      </c>
      <c r="H84" s="58">
        <v>0</v>
      </c>
      <c r="I84" s="58">
        <v>0</v>
      </c>
      <c r="J84" s="59">
        <v>1244.3399999999999</v>
      </c>
      <c r="K84" s="59">
        <v>0</v>
      </c>
      <c r="L84" s="59">
        <v>0</v>
      </c>
    </row>
    <row r="85" spans="2:12" x14ac:dyDescent="0.3">
      <c r="B85" s="9">
        <v>4</v>
      </c>
      <c r="C85" s="9"/>
      <c r="D85" s="9"/>
      <c r="E85" s="9"/>
      <c r="F85" s="51" t="s">
        <v>6</v>
      </c>
      <c r="G85" s="56">
        <v>42358.37</v>
      </c>
      <c r="H85" s="56">
        <v>73197</v>
      </c>
      <c r="I85" s="56">
        <v>0</v>
      </c>
      <c r="J85" s="57">
        <v>46750.85</v>
      </c>
      <c r="K85" s="57">
        <f>J85/G85*100</f>
        <v>110.36980412607944</v>
      </c>
      <c r="L85" s="57">
        <f>J85/H85*100</f>
        <v>63.869899039578129</v>
      </c>
    </row>
    <row r="86" spans="2:12" ht="26.4" x14ac:dyDescent="0.3">
      <c r="B86" s="49"/>
      <c r="C86" s="49">
        <v>42</v>
      </c>
      <c r="D86" s="49"/>
      <c r="E86" s="49"/>
      <c r="F86" s="51" t="s">
        <v>7</v>
      </c>
      <c r="G86" s="56">
        <v>42358.37</v>
      </c>
      <c r="H86" s="56">
        <v>73197</v>
      </c>
      <c r="I86" s="56">
        <v>0</v>
      </c>
      <c r="J86" s="57">
        <v>46750.85</v>
      </c>
      <c r="K86" s="57">
        <f>J86/G86*100</f>
        <v>110.36980412607944</v>
      </c>
      <c r="L86" s="59">
        <f>J86/H86*100</f>
        <v>63.869899039578129</v>
      </c>
    </row>
    <row r="87" spans="2:12" x14ac:dyDescent="0.3">
      <c r="B87" s="50"/>
      <c r="C87" s="50"/>
      <c r="D87" s="7">
        <v>422</v>
      </c>
      <c r="E87" s="7"/>
      <c r="F87" s="7" t="s">
        <v>97</v>
      </c>
      <c r="G87" s="58">
        <v>5842.96</v>
      </c>
      <c r="H87" s="58">
        <v>0</v>
      </c>
      <c r="I87" s="58">
        <v>0</v>
      </c>
      <c r="J87" s="57">
        <v>46750.85</v>
      </c>
      <c r="K87" s="57">
        <f>J87/G87*100</f>
        <v>800.12271177622301</v>
      </c>
      <c r="L87" s="57">
        <v>0</v>
      </c>
    </row>
    <row r="88" spans="2:12" x14ac:dyDescent="0.3">
      <c r="B88" s="50"/>
      <c r="C88" s="50" t="s">
        <v>12</v>
      </c>
      <c r="D88" s="7"/>
      <c r="E88" s="7">
        <v>4221</v>
      </c>
      <c r="F88" s="7" t="s">
        <v>98</v>
      </c>
      <c r="G88" s="58">
        <v>2276.0300000000002</v>
      </c>
      <c r="H88" s="58">
        <v>0</v>
      </c>
      <c r="I88" s="58">
        <v>0</v>
      </c>
      <c r="J88" s="59">
        <v>6198.46</v>
      </c>
      <c r="K88" s="59">
        <f>J88/G88*100</f>
        <v>272.33648062635376</v>
      </c>
      <c r="L88" s="59">
        <v>0</v>
      </c>
    </row>
    <row r="89" spans="2:12" x14ac:dyDescent="0.3">
      <c r="B89" s="50"/>
      <c r="C89" s="50"/>
      <c r="D89" s="7"/>
      <c r="E89" s="7">
        <v>4227</v>
      </c>
      <c r="F89" s="7" t="s">
        <v>104</v>
      </c>
      <c r="G89" s="58">
        <v>3566.93</v>
      </c>
      <c r="H89" s="58">
        <v>0</v>
      </c>
      <c r="I89" s="58">
        <v>0</v>
      </c>
      <c r="J89" s="59">
        <v>6710.22</v>
      </c>
      <c r="K89" s="59">
        <v>0</v>
      </c>
      <c r="L89" s="59">
        <v>0</v>
      </c>
    </row>
    <row r="90" spans="2:12" x14ac:dyDescent="0.3">
      <c r="B90" s="11" t="s">
        <v>54</v>
      </c>
      <c r="C90" s="61"/>
      <c r="D90" s="61">
        <v>424</v>
      </c>
      <c r="E90" s="61"/>
      <c r="F90" s="14" t="s">
        <v>105</v>
      </c>
      <c r="G90" s="58">
        <v>36515.410000000003</v>
      </c>
      <c r="H90" s="58">
        <v>0</v>
      </c>
      <c r="I90" s="58">
        <v>0</v>
      </c>
      <c r="J90" s="59">
        <v>33842.17</v>
      </c>
      <c r="K90" s="59">
        <f>J90/G90*100</f>
        <v>92.679145599077202</v>
      </c>
      <c r="L90" s="59">
        <v>0</v>
      </c>
    </row>
    <row r="91" spans="2:12" x14ac:dyDescent="0.3">
      <c r="B91" s="10"/>
      <c r="C91" s="10" t="s">
        <v>54</v>
      </c>
      <c r="D91" s="10" t="s">
        <v>54</v>
      </c>
      <c r="E91" s="10">
        <v>4241</v>
      </c>
      <c r="F91" s="14" t="s">
        <v>105</v>
      </c>
      <c r="G91" s="58">
        <v>36515.410000000003</v>
      </c>
      <c r="H91" s="58">
        <v>0</v>
      </c>
      <c r="I91" s="172">
        <v>0</v>
      </c>
      <c r="J91" s="59">
        <v>33842.17</v>
      </c>
      <c r="K91" s="59">
        <f>J91/G91*100</f>
        <v>92.679145599077202</v>
      </c>
      <c r="L91" s="59">
        <v>0</v>
      </c>
    </row>
    <row r="92" spans="2:12" x14ac:dyDescent="0.3">
      <c r="B92" s="10"/>
      <c r="C92" s="10" t="s">
        <v>12</v>
      </c>
      <c r="D92" s="7"/>
      <c r="E92" s="7" t="s">
        <v>54</v>
      </c>
      <c r="F92" s="7" t="s">
        <v>54</v>
      </c>
      <c r="G92" s="58"/>
      <c r="H92" s="58"/>
      <c r="I92" s="172"/>
      <c r="J92" s="59"/>
      <c r="K92" s="59"/>
      <c r="L92" s="59"/>
    </row>
    <row r="93" spans="2:12" x14ac:dyDescent="0.3">
      <c r="G93" s="91"/>
    </row>
    <row r="95" spans="2:12" ht="15" customHeight="1" x14ac:dyDescent="0.3"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</row>
    <row r="96" spans="2:12" x14ac:dyDescent="0.3"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</row>
    <row r="97" spans="2:12" ht="4.5" customHeight="1" x14ac:dyDescent="0.3"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</row>
  </sheetData>
  <mergeCells count="12">
    <mergeCell ref="B1:L1"/>
    <mergeCell ref="B2:L2"/>
    <mergeCell ref="B4:L4"/>
    <mergeCell ref="B6:L6"/>
    <mergeCell ref="B35:F35"/>
    <mergeCell ref="B9:F9"/>
    <mergeCell ref="B34:F34"/>
    <mergeCell ref="B8:F8"/>
    <mergeCell ref="B7:L7"/>
    <mergeCell ref="B5:L5"/>
    <mergeCell ref="B33:L33"/>
    <mergeCell ref="B3:L3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2"/>
  <sheetViews>
    <sheetView workbookViewId="0">
      <selection activeCell="B21" sqref="B21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25" t="s">
        <v>31</v>
      </c>
      <c r="C2" s="125"/>
      <c r="D2" s="125"/>
      <c r="E2" s="125"/>
      <c r="F2" s="125"/>
      <c r="G2" s="125"/>
      <c r="H2" s="125"/>
    </row>
    <row r="3" spans="2:8" ht="18" x14ac:dyDescent="0.25">
      <c r="B3" s="40"/>
      <c r="C3" s="40"/>
      <c r="D3" s="40"/>
      <c r="E3" s="40"/>
      <c r="F3" s="41"/>
      <c r="G3" s="41"/>
      <c r="H3" s="41"/>
    </row>
    <row r="4" spans="2:8" ht="33.75" customHeight="1" x14ac:dyDescent="0.3">
      <c r="B4" s="30" t="s">
        <v>8</v>
      </c>
      <c r="C4" s="30" t="s">
        <v>65</v>
      </c>
      <c r="D4" s="30" t="s">
        <v>39</v>
      </c>
      <c r="E4" s="30" t="s">
        <v>36</v>
      </c>
      <c r="F4" s="30" t="s">
        <v>66</v>
      </c>
      <c r="G4" s="30" t="s">
        <v>19</v>
      </c>
      <c r="H4" s="30" t="s">
        <v>37</v>
      </c>
    </row>
    <row r="5" spans="2:8" ht="15" x14ac:dyDescent="0.25">
      <c r="B5" s="30">
        <v>1</v>
      </c>
      <c r="C5" s="114">
        <v>2</v>
      </c>
      <c r="D5" s="114">
        <v>3</v>
      </c>
      <c r="E5" s="114">
        <v>4</v>
      </c>
      <c r="F5" s="114">
        <v>5</v>
      </c>
      <c r="G5" s="114" t="s">
        <v>28</v>
      </c>
      <c r="H5" s="32" t="s">
        <v>29</v>
      </c>
    </row>
    <row r="6" spans="2:8" x14ac:dyDescent="0.3">
      <c r="B6" s="49" t="s">
        <v>33</v>
      </c>
      <c r="C6" s="173">
        <f>C7+C11+C14+C17</f>
        <v>1647331.02</v>
      </c>
      <c r="D6" s="173">
        <f>D7+D11+D14+D17</f>
        <v>1795574</v>
      </c>
      <c r="E6" s="173">
        <v>0</v>
      </c>
      <c r="F6" s="173">
        <f>F7+F11+F14+F17</f>
        <v>2128228.8400000003</v>
      </c>
      <c r="G6" s="57">
        <f>F6/C6*100</f>
        <v>129.19254322060908</v>
      </c>
      <c r="H6" s="57">
        <f>F6/D6*100</f>
        <v>118.5263787513074</v>
      </c>
    </row>
    <row r="7" spans="2:8" x14ac:dyDescent="0.3">
      <c r="B7" s="49" t="s">
        <v>14</v>
      </c>
      <c r="C7" s="56">
        <v>159655.29999999999</v>
      </c>
      <c r="D7" s="56">
        <f>D8+D9</f>
        <v>280509</v>
      </c>
      <c r="E7" s="56">
        <v>0</v>
      </c>
      <c r="F7" s="57">
        <v>332507.83</v>
      </c>
      <c r="G7" s="57">
        <f>F7/C7*100</f>
        <v>208.26607697959295</v>
      </c>
      <c r="H7" s="57">
        <f>F7/D7*100</f>
        <v>118.53731252829678</v>
      </c>
    </row>
    <row r="8" spans="2:8" x14ac:dyDescent="0.3">
      <c r="B8" s="17" t="s">
        <v>15</v>
      </c>
      <c r="C8" s="58">
        <f>C7-C9</f>
        <v>70655.299999999988</v>
      </c>
      <c r="D8" s="58">
        <v>187247</v>
      </c>
      <c r="E8" s="58">
        <v>0</v>
      </c>
      <c r="F8" s="59">
        <f>F7-F9</f>
        <v>235902.29000000004</v>
      </c>
      <c r="G8" s="59">
        <f>F8/C8*100</f>
        <v>333.8776991959557</v>
      </c>
      <c r="H8" s="59">
        <f>F8/D8*100</f>
        <v>125.98454981922276</v>
      </c>
    </row>
    <row r="9" spans="2:8" x14ac:dyDescent="0.3">
      <c r="B9" s="17" t="s">
        <v>161</v>
      </c>
      <c r="C9" s="58">
        <v>89000</v>
      </c>
      <c r="D9" s="58">
        <v>93262</v>
      </c>
      <c r="E9" s="58">
        <v>0</v>
      </c>
      <c r="F9" s="59">
        <v>96605.54</v>
      </c>
      <c r="G9" s="59">
        <f>F9/C9*100</f>
        <v>108.54555056179775</v>
      </c>
      <c r="H9" s="59">
        <f>F9/D8:D9*100</f>
        <v>103.58510432973773</v>
      </c>
    </row>
    <row r="10" spans="2:8" x14ac:dyDescent="0.3">
      <c r="B10" s="18" t="s">
        <v>16</v>
      </c>
      <c r="C10" s="169" t="s">
        <v>54</v>
      </c>
      <c r="D10" s="58"/>
      <c r="E10" s="58"/>
      <c r="F10" s="59"/>
      <c r="G10" s="59" t="s">
        <v>54</v>
      </c>
      <c r="H10" s="59"/>
    </row>
    <row r="11" spans="2:8" x14ac:dyDescent="0.3">
      <c r="B11" s="49" t="s">
        <v>17</v>
      </c>
      <c r="C11" s="56">
        <v>0.3</v>
      </c>
      <c r="D11" s="56">
        <v>1900</v>
      </c>
      <c r="E11" s="56">
        <v>0</v>
      </c>
      <c r="F11" s="57">
        <v>0.04</v>
      </c>
      <c r="G11" s="57">
        <f>F11/C11*100</f>
        <v>13.333333333333334</v>
      </c>
      <c r="H11" s="57">
        <f>F11/D11*100</f>
        <v>2.1052631578947368E-3</v>
      </c>
    </row>
    <row r="12" spans="2:8" x14ac:dyDescent="0.3">
      <c r="B12" s="62" t="s">
        <v>18</v>
      </c>
      <c r="C12" s="58">
        <v>0.03</v>
      </c>
      <c r="D12" s="172">
        <v>1900</v>
      </c>
      <c r="E12" s="172">
        <v>0</v>
      </c>
      <c r="F12" s="59">
        <v>0.04</v>
      </c>
      <c r="G12" s="59">
        <f>F12/C12*100</f>
        <v>133.33333333333334</v>
      </c>
      <c r="H12" s="59">
        <f>F12/D12*100</f>
        <v>2.1052631578947368E-3</v>
      </c>
    </row>
    <row r="13" spans="2:8" x14ac:dyDescent="0.3">
      <c r="B13" s="18" t="s">
        <v>16</v>
      </c>
      <c r="C13" s="58"/>
      <c r="D13" s="172"/>
      <c r="E13" s="172"/>
      <c r="F13" s="59"/>
      <c r="G13" s="59"/>
      <c r="H13" s="59"/>
    </row>
    <row r="14" spans="2:8" x14ac:dyDescent="0.3">
      <c r="B14" s="49" t="s">
        <v>106</v>
      </c>
      <c r="C14" s="56">
        <v>11420.62</v>
      </c>
      <c r="D14" s="174">
        <v>35688</v>
      </c>
      <c r="E14" s="174">
        <v>0</v>
      </c>
      <c r="F14" s="57">
        <f>F15</f>
        <v>31472.01</v>
      </c>
      <c r="G14" s="57">
        <f>F14/C14*100</f>
        <v>275.57181659139343</v>
      </c>
      <c r="H14" s="57">
        <f>F14/D14*100</f>
        <v>88.186533288500328</v>
      </c>
    </row>
    <row r="15" spans="2:8" x14ac:dyDescent="0.3">
      <c r="B15" s="62" t="s">
        <v>165</v>
      </c>
      <c r="C15" s="58">
        <v>11420.691999999999</v>
      </c>
      <c r="D15" s="172">
        <v>35688</v>
      </c>
      <c r="E15" s="172">
        <v>0</v>
      </c>
      <c r="F15" s="59">
        <v>31472.01</v>
      </c>
      <c r="G15" s="59">
        <f>F15/C15*100</f>
        <v>275.5700792911673</v>
      </c>
      <c r="H15" s="59">
        <f>F15/D15*100</f>
        <v>88.186533288500328</v>
      </c>
    </row>
    <row r="16" spans="2:8" x14ac:dyDescent="0.3">
      <c r="B16" s="18" t="s">
        <v>16</v>
      </c>
      <c r="C16" s="58"/>
      <c r="D16" s="172"/>
      <c r="E16" s="172"/>
      <c r="F16" s="59"/>
      <c r="G16" s="59"/>
      <c r="H16" s="59"/>
    </row>
    <row r="17" spans="2:11" x14ac:dyDescent="0.3">
      <c r="B17" s="49" t="s">
        <v>107</v>
      </c>
      <c r="C17" s="56">
        <v>1476254.8</v>
      </c>
      <c r="D17" s="174">
        <f>D19</f>
        <v>1477477</v>
      </c>
      <c r="E17" s="174">
        <v>0</v>
      </c>
      <c r="F17" s="57">
        <f>F18+F19+F20</f>
        <v>1764248.9600000002</v>
      </c>
      <c r="G17" s="57">
        <f>F17/C17*100</f>
        <v>119.50843174227106</v>
      </c>
      <c r="H17" s="57">
        <f>F17/D17*100</f>
        <v>119.40957185797141</v>
      </c>
    </row>
    <row r="18" spans="2:11" ht="32.25" customHeight="1" x14ac:dyDescent="0.3">
      <c r="B18" s="62" t="s">
        <v>162</v>
      </c>
      <c r="C18" s="58">
        <v>7455.58</v>
      </c>
      <c r="D18" s="172">
        <v>0</v>
      </c>
      <c r="E18" s="172">
        <v>0</v>
      </c>
      <c r="F18" s="59">
        <v>4482</v>
      </c>
      <c r="G18" s="59">
        <f>F18/C18*100</f>
        <v>60.116047309531915</v>
      </c>
      <c r="H18" s="59">
        <v>0</v>
      </c>
    </row>
    <row r="19" spans="2:11" ht="15.75" customHeight="1" x14ac:dyDescent="0.3">
      <c r="B19" s="62" t="s">
        <v>163</v>
      </c>
      <c r="C19" s="58">
        <f>C17-C18-C20</f>
        <v>1463395.8499999999</v>
      </c>
      <c r="D19" s="172">
        <v>1477477</v>
      </c>
      <c r="E19" s="172">
        <v>0</v>
      </c>
      <c r="F19" s="59">
        <v>1755726.1</v>
      </c>
      <c r="G19" s="59">
        <f>F19/C19*100</f>
        <v>119.97615682728635</v>
      </c>
      <c r="H19" s="59">
        <f>F19/D19*100</f>
        <v>118.83271956179354</v>
      </c>
    </row>
    <row r="20" spans="2:11" ht="15.75" customHeight="1" x14ac:dyDescent="0.3">
      <c r="B20" s="62" t="s">
        <v>164</v>
      </c>
      <c r="C20" s="58">
        <v>5403.37</v>
      </c>
      <c r="D20" s="172">
        <v>0</v>
      </c>
      <c r="E20" s="172">
        <v>0</v>
      </c>
      <c r="F20" s="59">
        <v>4040.86</v>
      </c>
      <c r="G20" s="59">
        <f>F20/C20*100</f>
        <v>74.784069941536487</v>
      </c>
      <c r="H20" s="59">
        <v>0</v>
      </c>
    </row>
    <row r="21" spans="2:11" ht="15.75" customHeight="1" x14ac:dyDescent="0.3">
      <c r="B21" s="18" t="s">
        <v>16</v>
      </c>
      <c r="C21" s="52"/>
      <c r="D21" s="52" t="s">
        <v>54</v>
      </c>
      <c r="E21" s="52"/>
      <c r="F21" s="89"/>
      <c r="G21" s="59"/>
      <c r="H21" s="59"/>
    </row>
    <row r="22" spans="2:11" x14ac:dyDescent="0.3">
      <c r="B22" s="50"/>
      <c r="C22" s="52"/>
      <c r="D22" s="58"/>
      <c r="E22" s="58"/>
      <c r="F22" s="59"/>
      <c r="G22" s="63"/>
      <c r="H22" s="63"/>
    </row>
    <row r="23" spans="2:11" x14ac:dyDescent="0.3">
      <c r="B23" s="62"/>
      <c r="C23" s="44"/>
      <c r="D23" s="44"/>
      <c r="E23" s="60"/>
      <c r="F23" s="95"/>
      <c r="G23" s="24"/>
      <c r="H23" s="24"/>
    </row>
    <row r="24" spans="2:11" x14ac:dyDescent="0.3">
      <c r="B24" s="49" t="s">
        <v>34</v>
      </c>
      <c r="C24" s="45">
        <v>1705899.2</v>
      </c>
      <c r="D24" s="56">
        <f>D25+D29+D32+D35</f>
        <v>1795574</v>
      </c>
      <c r="E24" s="174">
        <v>0</v>
      </c>
      <c r="F24" s="57">
        <f>F26+F29+F32+F35</f>
        <v>2107804.39</v>
      </c>
      <c r="G24" s="54">
        <f>F24/C24*100</f>
        <v>123.55972674118144</v>
      </c>
      <c r="H24" s="54">
        <f>F24/D24*100</f>
        <v>117.38889012649996</v>
      </c>
    </row>
    <row r="25" spans="2:11" x14ac:dyDescent="0.3">
      <c r="B25" s="49" t="s">
        <v>14</v>
      </c>
      <c r="C25" s="45">
        <f>C26</f>
        <v>114752.31000000006</v>
      </c>
      <c r="D25" s="56">
        <f>D26+D27</f>
        <v>280509</v>
      </c>
      <c r="E25" s="56">
        <v>0</v>
      </c>
      <c r="F25" s="57">
        <v>0</v>
      </c>
      <c r="G25" s="54">
        <f>F25/C25*100</f>
        <v>0</v>
      </c>
      <c r="H25" s="54">
        <f>F25/D25*100</f>
        <v>0</v>
      </c>
    </row>
    <row r="26" spans="2:11" x14ac:dyDescent="0.3">
      <c r="B26" s="17" t="s">
        <v>15</v>
      </c>
      <c r="C26" s="44">
        <f>C24-C27-C32-C35</f>
        <v>114752.31000000006</v>
      </c>
      <c r="D26" s="58">
        <v>187247</v>
      </c>
      <c r="E26" s="58">
        <v>0</v>
      </c>
      <c r="F26" s="59">
        <v>284523.03999999998</v>
      </c>
      <c r="G26" s="53">
        <f>F26/C26*100</f>
        <v>247.94537033720704</v>
      </c>
      <c r="H26" s="53">
        <f>F26/D26*100</f>
        <v>151.95065341500796</v>
      </c>
    </row>
    <row r="27" spans="2:11" x14ac:dyDescent="0.3">
      <c r="B27" s="17" t="s">
        <v>161</v>
      </c>
      <c r="C27" s="44">
        <v>92000</v>
      </c>
      <c r="D27" s="58">
        <v>93262</v>
      </c>
      <c r="E27" s="58"/>
      <c r="F27" s="59"/>
      <c r="G27" s="53"/>
      <c r="H27" s="53"/>
    </row>
    <row r="28" spans="2:11" x14ac:dyDescent="0.3">
      <c r="B28" s="18" t="s">
        <v>16</v>
      </c>
      <c r="C28" s="44"/>
      <c r="D28" s="58"/>
      <c r="E28" s="58" t="s">
        <v>54</v>
      </c>
      <c r="F28" s="59"/>
      <c r="G28" s="53"/>
      <c r="H28" s="53"/>
    </row>
    <row r="29" spans="2:11" x14ac:dyDescent="0.3">
      <c r="B29" s="49" t="s">
        <v>17</v>
      </c>
      <c r="C29" s="45">
        <v>0</v>
      </c>
      <c r="D29" s="56">
        <v>1900</v>
      </c>
      <c r="E29" s="56">
        <v>0</v>
      </c>
      <c r="F29" s="57">
        <v>0</v>
      </c>
      <c r="G29" s="54">
        <v>0</v>
      </c>
      <c r="H29" s="54">
        <f>F29/D29*100</f>
        <v>0</v>
      </c>
    </row>
    <row r="30" spans="2:11" ht="15" customHeight="1" x14ac:dyDescent="0.3">
      <c r="B30" s="62" t="s">
        <v>18</v>
      </c>
      <c r="C30" s="44">
        <v>0</v>
      </c>
      <c r="D30" s="58">
        <v>1900</v>
      </c>
      <c r="E30" s="58">
        <v>0</v>
      </c>
      <c r="F30" s="59">
        <v>0</v>
      </c>
      <c r="G30" s="53">
        <v>0</v>
      </c>
      <c r="H30" s="53">
        <f>F30/D30*100</f>
        <v>0</v>
      </c>
      <c r="I30" s="26"/>
      <c r="J30" s="26"/>
      <c r="K30" s="26"/>
    </row>
    <row r="31" spans="2:11" x14ac:dyDescent="0.3">
      <c r="B31" s="62"/>
      <c r="C31" s="44"/>
      <c r="D31" s="58"/>
      <c r="E31" s="58" t="s">
        <v>54</v>
      </c>
      <c r="F31" s="59"/>
      <c r="G31" s="53"/>
      <c r="H31" s="53"/>
      <c r="I31" s="26"/>
      <c r="J31" s="26"/>
      <c r="K31" s="26"/>
    </row>
    <row r="32" spans="2:11" x14ac:dyDescent="0.3">
      <c r="B32" s="51" t="s">
        <v>106</v>
      </c>
      <c r="C32" s="45">
        <f>C33</f>
        <v>12315.49</v>
      </c>
      <c r="D32" s="56">
        <f>D33</f>
        <v>35688</v>
      </c>
      <c r="E32" s="56">
        <v>0</v>
      </c>
      <c r="F32" s="57">
        <f>F33</f>
        <v>41113.24</v>
      </c>
      <c r="G32" s="54">
        <f>F32/C32*100</f>
        <v>333.8335705684467</v>
      </c>
      <c r="H32" s="54">
        <f>F32/D32*100</f>
        <v>115.20186056937906</v>
      </c>
      <c r="I32" s="26"/>
      <c r="J32" s="26"/>
      <c r="K32" s="26"/>
    </row>
    <row r="33" spans="2:8" x14ac:dyDescent="0.3">
      <c r="B33" s="62" t="s">
        <v>166</v>
      </c>
      <c r="C33" s="44">
        <v>12315.49</v>
      </c>
      <c r="D33" s="58">
        <v>35688</v>
      </c>
      <c r="E33" s="58">
        <v>0</v>
      </c>
      <c r="F33" s="59">
        <v>41113.24</v>
      </c>
      <c r="G33" s="53">
        <v>0</v>
      </c>
      <c r="H33" s="53">
        <v>0</v>
      </c>
    </row>
    <row r="34" spans="2:8" x14ac:dyDescent="0.3">
      <c r="B34" s="18" t="s">
        <v>16</v>
      </c>
      <c r="C34" s="44"/>
      <c r="D34" s="58"/>
      <c r="E34" s="58" t="s">
        <v>126</v>
      </c>
      <c r="F34" s="59"/>
      <c r="G34" s="53"/>
      <c r="H34" s="53"/>
    </row>
    <row r="35" spans="2:8" x14ac:dyDescent="0.3">
      <c r="B35" s="49" t="s">
        <v>107</v>
      </c>
      <c r="C35" s="45">
        <f>C36+C37+C38</f>
        <v>1486831.4</v>
      </c>
      <c r="D35" s="56">
        <f>D37</f>
        <v>1477477</v>
      </c>
      <c r="E35" s="56">
        <v>0</v>
      </c>
      <c r="F35" s="57">
        <f>F36+F37+F38</f>
        <v>1782168.11</v>
      </c>
      <c r="G35" s="54">
        <f>F35/C35*100</f>
        <v>119.86349696408081</v>
      </c>
      <c r="H35" s="54">
        <f>F35/D35*100</f>
        <v>120.62239276821229</v>
      </c>
    </row>
    <row r="36" spans="2:8" ht="26.4" x14ac:dyDescent="0.3">
      <c r="B36" s="62" t="s">
        <v>162</v>
      </c>
      <c r="C36" s="44">
        <v>18320.54</v>
      </c>
      <c r="D36" s="58">
        <v>0</v>
      </c>
      <c r="E36" s="58">
        <v>0</v>
      </c>
      <c r="F36" s="59">
        <v>6226.46</v>
      </c>
      <c r="G36" s="53">
        <f>F36/C36*100</f>
        <v>33.986225296852602</v>
      </c>
      <c r="H36" s="53">
        <v>0</v>
      </c>
    </row>
    <row r="37" spans="2:8" x14ac:dyDescent="0.3">
      <c r="B37" s="62" t="s">
        <v>163</v>
      </c>
      <c r="C37" s="44">
        <v>1461373.64</v>
      </c>
      <c r="D37" s="58">
        <v>1477477</v>
      </c>
      <c r="E37" s="58">
        <v>0</v>
      </c>
      <c r="F37" s="59">
        <v>1770385.61</v>
      </c>
      <c r="G37" s="53">
        <f>F37/C37*100</f>
        <v>121.14530887528532</v>
      </c>
      <c r="H37" s="53">
        <f>F37/D37*100</f>
        <v>119.82491842512609</v>
      </c>
    </row>
    <row r="38" spans="2:8" x14ac:dyDescent="0.3">
      <c r="B38" s="62" t="s">
        <v>164</v>
      </c>
      <c r="C38" s="45">
        <v>7137.22</v>
      </c>
      <c r="D38" s="56">
        <v>0</v>
      </c>
      <c r="E38" s="56">
        <v>0</v>
      </c>
      <c r="F38" s="57">
        <v>5556.04</v>
      </c>
      <c r="G38" s="54">
        <v>0</v>
      </c>
      <c r="H38" s="54">
        <v>0</v>
      </c>
    </row>
    <row r="39" spans="2:8" x14ac:dyDescent="0.3">
      <c r="B39" s="18" t="s">
        <v>16</v>
      </c>
      <c r="C39" s="44" t="s">
        <v>54</v>
      </c>
      <c r="D39" s="52" t="s">
        <v>54</v>
      </c>
      <c r="E39" s="52" t="s">
        <v>54</v>
      </c>
      <c r="F39" s="89" t="s">
        <v>54</v>
      </c>
      <c r="G39" s="53" t="s">
        <v>54</v>
      </c>
      <c r="H39" s="53" t="s">
        <v>54</v>
      </c>
    </row>
    <row r="40" spans="2:8" x14ac:dyDescent="0.3">
      <c r="B40" s="50" t="s">
        <v>54</v>
      </c>
      <c r="C40" s="44"/>
      <c r="D40" s="90"/>
      <c r="E40" s="96"/>
      <c r="F40" s="89"/>
      <c r="G40" s="24"/>
      <c r="H40" s="24"/>
    </row>
    <row r="41" spans="2:8" x14ac:dyDescent="0.3">
      <c r="C41" s="87"/>
      <c r="F41" s="91"/>
    </row>
    <row r="42" spans="2:8" x14ac:dyDescent="0.3">
      <c r="C42" s="87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"/>
  <sheetViews>
    <sheetView workbookViewId="0">
      <selection activeCell="D20" sqref="D2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8" x14ac:dyDescent="0.25">
      <c r="B1" s="13"/>
      <c r="C1" s="13"/>
      <c r="D1" s="13"/>
      <c r="E1" s="13"/>
      <c r="F1" s="4"/>
      <c r="G1" s="4"/>
      <c r="H1" s="4"/>
    </row>
    <row r="2" spans="2:8" ht="15.75" customHeight="1" x14ac:dyDescent="0.3">
      <c r="B2" s="125" t="s">
        <v>32</v>
      </c>
      <c r="C2" s="125"/>
      <c r="D2" s="125"/>
      <c r="E2" s="125"/>
      <c r="F2" s="125"/>
      <c r="G2" s="125"/>
      <c r="H2" s="125"/>
    </row>
    <row r="3" spans="2:8" ht="18" x14ac:dyDescent="0.25">
      <c r="B3" s="40"/>
      <c r="C3" s="40"/>
      <c r="D3" s="40"/>
      <c r="E3" s="40"/>
      <c r="F3" s="41"/>
      <c r="G3" s="41"/>
      <c r="H3" s="41"/>
    </row>
    <row r="4" spans="2:8" ht="26.4" x14ac:dyDescent="0.3">
      <c r="B4" s="30" t="s">
        <v>8</v>
      </c>
      <c r="C4" s="30" t="s">
        <v>118</v>
      </c>
      <c r="D4" s="30" t="s">
        <v>39</v>
      </c>
      <c r="E4" s="30" t="s">
        <v>36</v>
      </c>
      <c r="F4" s="30" t="s">
        <v>117</v>
      </c>
      <c r="G4" s="30" t="s">
        <v>19</v>
      </c>
      <c r="H4" s="30" t="s">
        <v>37</v>
      </c>
    </row>
    <row r="5" spans="2:8" ht="15" x14ac:dyDescent="0.25">
      <c r="B5" s="32">
        <v>1</v>
      </c>
      <c r="C5" s="32">
        <v>2</v>
      </c>
      <c r="D5" s="32">
        <v>3</v>
      </c>
      <c r="E5" s="32">
        <v>4</v>
      </c>
      <c r="F5" s="32">
        <v>5</v>
      </c>
      <c r="G5" s="32" t="s">
        <v>28</v>
      </c>
      <c r="H5" s="32" t="s">
        <v>121</v>
      </c>
    </row>
    <row r="6" spans="2:8" ht="15.75" customHeight="1" x14ac:dyDescent="0.3">
      <c r="B6" s="6" t="s">
        <v>34</v>
      </c>
      <c r="C6" s="56">
        <v>1705899.2</v>
      </c>
      <c r="D6" s="56">
        <v>1795574</v>
      </c>
      <c r="E6" s="56">
        <v>0</v>
      </c>
      <c r="F6" s="57">
        <v>2107804.39</v>
      </c>
      <c r="G6" s="57">
        <f>F6/C6*100</f>
        <v>123.55972674118144</v>
      </c>
      <c r="H6" s="57">
        <f>F6/D6*100</f>
        <v>117.38889012649996</v>
      </c>
    </row>
    <row r="7" spans="2:8" ht="15.75" customHeight="1" x14ac:dyDescent="0.3">
      <c r="B7" s="6" t="s">
        <v>108</v>
      </c>
      <c r="C7" s="56">
        <v>1705899.2</v>
      </c>
      <c r="D7" s="56">
        <v>1795574</v>
      </c>
      <c r="E7" s="56">
        <v>0</v>
      </c>
      <c r="F7" s="57">
        <v>2107804.39</v>
      </c>
      <c r="G7" s="57">
        <f>F7/C7*100</f>
        <v>123.55972674118144</v>
      </c>
      <c r="H7" s="57">
        <f>F7/D7*100</f>
        <v>117.38889012649996</v>
      </c>
    </row>
    <row r="8" spans="2:8" x14ac:dyDescent="0.3">
      <c r="B8" s="12" t="s">
        <v>132</v>
      </c>
      <c r="C8" s="58">
        <v>1705899.2</v>
      </c>
      <c r="D8" s="58">
        <v>1795574</v>
      </c>
      <c r="E8" s="58">
        <v>0</v>
      </c>
      <c r="F8" s="59">
        <v>2107804.39</v>
      </c>
      <c r="G8" s="59">
        <f>F8/C8*100</f>
        <v>123.55972674118144</v>
      </c>
      <c r="H8" s="59">
        <f>F8/D8*100</f>
        <v>117.38889012649996</v>
      </c>
    </row>
    <row r="9" spans="2:8" x14ac:dyDescent="0.3">
      <c r="B9" s="11" t="s">
        <v>12</v>
      </c>
      <c r="C9" s="44"/>
      <c r="D9" s="44"/>
      <c r="E9" s="44"/>
      <c r="F9" s="53"/>
      <c r="G9" s="53"/>
      <c r="H9" s="53"/>
    </row>
    <row r="11" spans="2:8" ht="15" x14ac:dyDescent="0.25">
      <c r="B11" s="26"/>
      <c r="C11" s="26"/>
      <c r="D11" s="26"/>
      <c r="E11" s="26"/>
      <c r="F11" s="26"/>
      <c r="G11" s="26"/>
      <c r="H11" s="26"/>
    </row>
    <row r="12" spans="2:8" x14ac:dyDescent="0.3">
      <c r="B12" s="26"/>
      <c r="C12" s="26"/>
      <c r="D12" s="26"/>
      <c r="E12" s="26"/>
      <c r="F12" s="26"/>
      <c r="G12" s="26"/>
      <c r="H12" s="26"/>
    </row>
    <row r="13" spans="2:8" x14ac:dyDescent="0.3">
      <c r="B13" s="26"/>
      <c r="C13" s="26"/>
      <c r="D13" s="26"/>
      <c r="E13" s="26"/>
      <c r="F13" s="26"/>
      <c r="G13" s="26"/>
      <c r="H13" s="26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09"/>
  <sheetViews>
    <sheetView tabSelected="1" workbookViewId="0">
      <selection activeCell="D60" sqref="D60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25.44140625" customWidth="1"/>
    <col min="5" max="5" width="39" customWidth="1"/>
    <col min="6" max="8" width="24.33203125" customWidth="1"/>
    <col min="9" max="9" width="15.6640625" customWidth="1"/>
    <col min="10" max="10" width="24.33203125" customWidth="1"/>
  </cols>
  <sheetData>
    <row r="1" spans="2:10" ht="18" x14ac:dyDescent="0.25">
      <c r="B1" s="3"/>
      <c r="C1" s="3"/>
      <c r="D1" s="3"/>
      <c r="E1" s="3"/>
      <c r="F1" s="3"/>
      <c r="G1" s="3"/>
      <c r="H1" s="3"/>
      <c r="I1" s="4"/>
      <c r="J1" s="4"/>
    </row>
    <row r="2" spans="2:10" ht="18" customHeight="1" x14ac:dyDescent="0.25">
      <c r="B2" s="125" t="s">
        <v>9</v>
      </c>
      <c r="C2" s="125"/>
      <c r="D2" s="125"/>
      <c r="E2" s="125"/>
      <c r="F2" s="125"/>
      <c r="G2" s="125"/>
      <c r="H2" s="125"/>
      <c r="I2" s="125"/>
      <c r="J2" s="20"/>
    </row>
    <row r="3" spans="2:10" ht="18" x14ac:dyDescent="0.25">
      <c r="B3" s="40"/>
      <c r="C3" s="40"/>
      <c r="D3" s="40"/>
      <c r="E3" s="40"/>
      <c r="F3" s="40"/>
      <c r="G3" s="40"/>
      <c r="H3" s="40"/>
      <c r="I3" s="41"/>
      <c r="J3" s="4"/>
    </row>
    <row r="4" spans="2:10" ht="15.6" x14ac:dyDescent="0.3">
      <c r="B4" s="152" t="s">
        <v>43</v>
      </c>
      <c r="C4" s="152"/>
      <c r="D4" s="152"/>
      <c r="E4" s="152"/>
      <c r="F4" s="152"/>
      <c r="G4" s="152"/>
      <c r="H4" s="152"/>
      <c r="I4" s="152"/>
    </row>
    <row r="5" spans="2:10" ht="18" x14ac:dyDescent="0.25">
      <c r="B5" s="40"/>
      <c r="C5" s="40"/>
      <c r="D5" s="40"/>
      <c r="E5" s="40"/>
      <c r="F5" s="40"/>
      <c r="G5" s="40"/>
      <c r="H5" s="40"/>
      <c r="I5" s="41"/>
    </row>
    <row r="6" spans="2:10" ht="26.4" x14ac:dyDescent="0.3">
      <c r="B6" s="145" t="s">
        <v>8</v>
      </c>
      <c r="C6" s="146"/>
      <c r="D6" s="146"/>
      <c r="E6" s="147"/>
      <c r="F6" s="30" t="s">
        <v>39</v>
      </c>
      <c r="G6" s="30" t="s">
        <v>36</v>
      </c>
      <c r="H6" s="30" t="s">
        <v>117</v>
      </c>
      <c r="I6" s="30" t="s">
        <v>37</v>
      </c>
    </row>
    <row r="7" spans="2:10" s="33" customFormat="1" ht="11.25" x14ac:dyDescent="0.2">
      <c r="B7" s="142">
        <v>1</v>
      </c>
      <c r="C7" s="143"/>
      <c r="D7" s="143"/>
      <c r="E7" s="144"/>
      <c r="F7" s="32">
        <v>2</v>
      </c>
      <c r="G7" s="32">
        <v>3</v>
      </c>
      <c r="H7" s="32">
        <v>4</v>
      </c>
      <c r="I7" s="32" t="s">
        <v>122</v>
      </c>
    </row>
    <row r="8" spans="2:10" ht="30" customHeight="1" x14ac:dyDescent="0.3">
      <c r="B8" s="149"/>
      <c r="C8" s="150"/>
      <c r="D8" s="151"/>
      <c r="E8" s="99" t="s">
        <v>228</v>
      </c>
      <c r="F8" s="73">
        <f>F9+F37+F178+F193</f>
        <v>1789374</v>
      </c>
      <c r="G8" s="45">
        <v>0</v>
      </c>
      <c r="H8" s="73">
        <v>2107804.39</v>
      </c>
      <c r="I8" s="45">
        <f t="shared" ref="I8:I13" si="0">H8/F8*100</f>
        <v>117.79563076249013</v>
      </c>
    </row>
    <row r="9" spans="2:10" ht="30" customHeight="1" x14ac:dyDescent="0.3">
      <c r="B9" s="149" t="s">
        <v>220</v>
      </c>
      <c r="C9" s="150"/>
      <c r="D9" s="151"/>
      <c r="E9" s="99" t="s">
        <v>221</v>
      </c>
      <c r="F9" s="73">
        <v>1789374</v>
      </c>
      <c r="G9" s="45">
        <v>0</v>
      </c>
      <c r="H9" s="73">
        <v>2107804.39</v>
      </c>
      <c r="I9" s="45">
        <f t="shared" si="0"/>
        <v>117.79563076249013</v>
      </c>
    </row>
    <row r="10" spans="2:10" ht="30" customHeight="1" x14ac:dyDescent="0.3">
      <c r="B10" s="149" t="s">
        <v>222</v>
      </c>
      <c r="C10" s="150"/>
      <c r="D10" s="151"/>
      <c r="E10" s="99" t="s">
        <v>229</v>
      </c>
      <c r="F10" s="73">
        <f>F11</f>
        <v>87062</v>
      </c>
      <c r="G10" s="45">
        <v>0</v>
      </c>
      <c r="H10" s="45">
        <f>H11+H34</f>
        <v>89054.700000000012</v>
      </c>
      <c r="I10" s="45">
        <f>H10/F10*100</f>
        <v>102.28882865084654</v>
      </c>
    </row>
    <row r="11" spans="2:10" ht="30" customHeight="1" x14ac:dyDescent="0.3">
      <c r="B11" s="149" t="s">
        <v>115</v>
      </c>
      <c r="C11" s="150"/>
      <c r="D11" s="151"/>
      <c r="E11" s="99" t="s">
        <v>133</v>
      </c>
      <c r="F11" s="73">
        <f>F12</f>
        <v>87062</v>
      </c>
      <c r="G11" s="45">
        <v>0</v>
      </c>
      <c r="H11" s="45">
        <f>H12</f>
        <v>82856.240000000005</v>
      </c>
      <c r="I11" s="45">
        <f t="shared" si="0"/>
        <v>95.169235717075196</v>
      </c>
    </row>
    <row r="12" spans="2:10" ht="30" customHeight="1" x14ac:dyDescent="0.25">
      <c r="B12" s="175" t="s">
        <v>134</v>
      </c>
      <c r="C12" s="176"/>
      <c r="D12" s="177"/>
      <c r="E12" s="49" t="s">
        <v>135</v>
      </c>
      <c r="F12" s="100">
        <f>F13+F31</f>
        <v>87062</v>
      </c>
      <c r="G12" s="56">
        <v>0</v>
      </c>
      <c r="H12" s="56">
        <f>H13+H31</f>
        <v>82856.240000000005</v>
      </c>
      <c r="I12" s="56">
        <f t="shared" si="0"/>
        <v>95.169235717075196</v>
      </c>
    </row>
    <row r="13" spans="2:10" x14ac:dyDescent="0.3">
      <c r="B13" s="64"/>
      <c r="C13" s="65">
        <v>32</v>
      </c>
      <c r="D13" s="66"/>
      <c r="E13" s="49" t="s">
        <v>110</v>
      </c>
      <c r="F13" s="100">
        <v>86527</v>
      </c>
      <c r="G13" s="56">
        <v>0</v>
      </c>
      <c r="H13" s="56">
        <f>H14+H15+H16+H17+H18+H19+H20+H21+H22+H23+H24+H25+H26+H27+H28+H29+H30</f>
        <v>82147.570000000007</v>
      </c>
      <c r="I13" s="56">
        <f t="shared" si="0"/>
        <v>94.938654986304854</v>
      </c>
    </row>
    <row r="14" spans="2:10" x14ac:dyDescent="0.3">
      <c r="B14" s="67"/>
      <c r="C14" s="68"/>
      <c r="D14" s="69">
        <v>3211</v>
      </c>
      <c r="E14" s="19" t="s">
        <v>71</v>
      </c>
      <c r="F14" s="102">
        <v>0</v>
      </c>
      <c r="G14" s="58">
        <v>0</v>
      </c>
      <c r="H14" s="58">
        <v>4267.82</v>
      </c>
      <c r="I14" s="58">
        <v>0</v>
      </c>
    </row>
    <row r="15" spans="2:10" x14ac:dyDescent="0.3">
      <c r="B15" s="70"/>
      <c r="C15" s="71" t="s">
        <v>54</v>
      </c>
      <c r="D15" s="72">
        <v>3213</v>
      </c>
      <c r="E15" s="50" t="s">
        <v>111</v>
      </c>
      <c r="F15" s="102">
        <v>0</v>
      </c>
      <c r="G15" s="58">
        <v>0</v>
      </c>
      <c r="H15" s="58">
        <v>1689.28</v>
      </c>
      <c r="I15" s="58">
        <v>0</v>
      </c>
    </row>
    <row r="16" spans="2:10" x14ac:dyDescent="0.3">
      <c r="B16" s="70"/>
      <c r="C16" s="71"/>
      <c r="D16" s="72">
        <v>3221</v>
      </c>
      <c r="E16" s="50" t="s">
        <v>76</v>
      </c>
      <c r="F16" s="102">
        <v>0</v>
      </c>
      <c r="G16" s="58">
        <v>0</v>
      </c>
      <c r="H16" s="58">
        <v>21888.61</v>
      </c>
      <c r="I16" s="58">
        <v>0</v>
      </c>
    </row>
    <row r="17" spans="2:9" x14ac:dyDescent="0.3">
      <c r="B17" s="70"/>
      <c r="C17" s="71"/>
      <c r="D17" s="72">
        <v>3223</v>
      </c>
      <c r="E17" s="50" t="s">
        <v>78</v>
      </c>
      <c r="F17" s="102">
        <v>0</v>
      </c>
      <c r="G17" s="58">
        <v>0</v>
      </c>
      <c r="H17" s="58">
        <v>19897.669999999998</v>
      </c>
      <c r="I17" s="58">
        <v>0</v>
      </c>
    </row>
    <row r="18" spans="2:9" x14ac:dyDescent="0.3">
      <c r="B18" s="70"/>
      <c r="C18" s="71"/>
      <c r="D18" s="72">
        <v>3224</v>
      </c>
      <c r="E18" s="50" t="s">
        <v>167</v>
      </c>
      <c r="F18" s="102">
        <v>0</v>
      </c>
      <c r="G18" s="58">
        <v>0</v>
      </c>
      <c r="H18" s="58">
        <v>3360.94</v>
      </c>
      <c r="I18" s="58">
        <v>0</v>
      </c>
    </row>
    <row r="19" spans="2:9" x14ac:dyDescent="0.3">
      <c r="B19" s="70"/>
      <c r="C19" s="71"/>
      <c r="D19" s="72">
        <v>3225</v>
      </c>
      <c r="E19" s="50" t="s">
        <v>80</v>
      </c>
      <c r="F19" s="102">
        <v>0</v>
      </c>
      <c r="G19" s="58">
        <v>0</v>
      </c>
      <c r="H19" s="58">
        <v>329.55</v>
      </c>
      <c r="I19" s="58">
        <v>0</v>
      </c>
    </row>
    <row r="20" spans="2:9" x14ac:dyDescent="0.3">
      <c r="B20" s="70"/>
      <c r="C20" s="71"/>
      <c r="D20" s="72">
        <v>3227</v>
      </c>
      <c r="E20" s="50" t="s">
        <v>168</v>
      </c>
      <c r="F20" s="102">
        <v>0</v>
      </c>
      <c r="G20" s="58">
        <v>0</v>
      </c>
      <c r="H20" s="58">
        <v>237.2</v>
      </c>
      <c r="I20" s="58">
        <v>0</v>
      </c>
    </row>
    <row r="21" spans="2:9" x14ac:dyDescent="0.3">
      <c r="B21" s="70"/>
      <c r="C21" s="71"/>
      <c r="D21" s="72">
        <v>3231</v>
      </c>
      <c r="E21" s="50" t="s">
        <v>169</v>
      </c>
      <c r="F21" s="102">
        <v>0</v>
      </c>
      <c r="G21" s="58">
        <v>0</v>
      </c>
      <c r="H21" s="58">
        <v>3063.19</v>
      </c>
      <c r="I21" s="58">
        <v>0</v>
      </c>
    </row>
    <row r="22" spans="2:9" x14ac:dyDescent="0.3">
      <c r="B22" s="70"/>
      <c r="C22" s="71"/>
      <c r="D22" s="72">
        <v>3232</v>
      </c>
      <c r="E22" s="50" t="s">
        <v>84</v>
      </c>
      <c r="F22" s="102">
        <v>0</v>
      </c>
      <c r="G22" s="58">
        <v>0</v>
      </c>
      <c r="H22" s="58">
        <v>9743.84</v>
      </c>
      <c r="I22" s="58">
        <v>0</v>
      </c>
    </row>
    <row r="23" spans="2:9" x14ac:dyDescent="0.3">
      <c r="B23" s="70"/>
      <c r="C23" s="71"/>
      <c r="D23" s="72">
        <v>3233</v>
      </c>
      <c r="E23" s="50" t="s">
        <v>85</v>
      </c>
      <c r="F23" s="102">
        <v>0</v>
      </c>
      <c r="G23" s="58">
        <v>0</v>
      </c>
      <c r="H23" s="58">
        <v>254.88</v>
      </c>
      <c r="I23" s="58">
        <v>0</v>
      </c>
    </row>
    <row r="24" spans="2:9" x14ac:dyDescent="0.3">
      <c r="B24" s="70"/>
      <c r="C24" s="71"/>
      <c r="D24" s="72">
        <v>3234</v>
      </c>
      <c r="E24" s="50" t="s">
        <v>86</v>
      </c>
      <c r="F24" s="102">
        <v>0</v>
      </c>
      <c r="G24" s="58">
        <v>0</v>
      </c>
      <c r="H24" s="58">
        <v>5506.97</v>
      </c>
      <c r="I24" s="58">
        <v>0</v>
      </c>
    </row>
    <row r="25" spans="2:9" x14ac:dyDescent="0.3">
      <c r="B25" s="70"/>
      <c r="C25" s="71"/>
      <c r="D25" s="72">
        <v>3235</v>
      </c>
      <c r="E25" s="50" t="s">
        <v>170</v>
      </c>
      <c r="F25" s="102">
        <v>0</v>
      </c>
      <c r="G25" s="58">
        <v>0</v>
      </c>
      <c r="H25" s="58">
        <v>716.92</v>
      </c>
      <c r="I25" s="58">
        <v>0</v>
      </c>
    </row>
    <row r="26" spans="2:9" x14ac:dyDescent="0.3">
      <c r="B26" s="70"/>
      <c r="C26" s="71"/>
      <c r="D26" s="72">
        <v>3236</v>
      </c>
      <c r="E26" s="50" t="s">
        <v>88</v>
      </c>
      <c r="F26" s="102">
        <v>0</v>
      </c>
      <c r="G26" s="58">
        <v>0</v>
      </c>
      <c r="H26" s="58">
        <v>803.22</v>
      </c>
      <c r="I26" s="58">
        <v>0</v>
      </c>
    </row>
    <row r="27" spans="2:9" x14ac:dyDescent="0.3">
      <c r="B27" s="70"/>
      <c r="C27" s="71"/>
      <c r="D27" s="72">
        <v>3238</v>
      </c>
      <c r="E27" s="50" t="s">
        <v>112</v>
      </c>
      <c r="F27" s="102">
        <v>0</v>
      </c>
      <c r="G27" s="58">
        <v>0</v>
      </c>
      <c r="H27" s="58">
        <v>8619.8799999999992</v>
      </c>
      <c r="I27" s="58">
        <v>0</v>
      </c>
    </row>
    <row r="28" spans="2:9" x14ac:dyDescent="0.3">
      <c r="B28" s="70"/>
      <c r="C28" s="71"/>
      <c r="D28" s="72">
        <v>3293</v>
      </c>
      <c r="E28" s="50" t="s">
        <v>93</v>
      </c>
      <c r="F28" s="102">
        <v>0</v>
      </c>
      <c r="G28" s="58">
        <v>0</v>
      </c>
      <c r="H28" s="58">
        <v>72</v>
      </c>
      <c r="I28" s="58">
        <v>0</v>
      </c>
    </row>
    <row r="29" spans="2:9" x14ac:dyDescent="0.3">
      <c r="B29" s="70"/>
      <c r="C29" s="71"/>
      <c r="D29" s="72">
        <v>3295</v>
      </c>
      <c r="E29" s="50" t="s">
        <v>101</v>
      </c>
      <c r="F29" s="102">
        <v>0</v>
      </c>
      <c r="G29" s="58">
        <v>0</v>
      </c>
      <c r="H29" s="58">
        <v>79.63</v>
      </c>
      <c r="I29" s="58">
        <v>0</v>
      </c>
    </row>
    <row r="30" spans="2:9" x14ac:dyDescent="0.3">
      <c r="B30" s="70"/>
      <c r="C30" s="71"/>
      <c r="D30" s="72">
        <v>3299</v>
      </c>
      <c r="E30" s="50" t="s">
        <v>92</v>
      </c>
      <c r="F30" s="102">
        <v>0</v>
      </c>
      <c r="G30" s="58">
        <v>0</v>
      </c>
      <c r="H30" s="58">
        <v>1615.97</v>
      </c>
      <c r="I30" s="58">
        <v>0</v>
      </c>
    </row>
    <row r="31" spans="2:9" x14ac:dyDescent="0.3">
      <c r="B31" s="92"/>
      <c r="C31" s="93">
        <v>34</v>
      </c>
      <c r="D31" s="94"/>
      <c r="E31" s="49" t="s">
        <v>113</v>
      </c>
      <c r="F31" s="100">
        <v>535</v>
      </c>
      <c r="G31" s="56">
        <v>0</v>
      </c>
      <c r="H31" s="56">
        <v>708.67</v>
      </c>
      <c r="I31" s="56">
        <f>H31/F31*100</f>
        <v>132.46168224299063</v>
      </c>
    </row>
    <row r="32" spans="2:9" x14ac:dyDescent="0.3">
      <c r="B32" s="70"/>
      <c r="C32" s="71"/>
      <c r="D32" s="72">
        <v>3431</v>
      </c>
      <c r="E32" s="50" t="s">
        <v>96</v>
      </c>
      <c r="F32" s="102">
        <v>0</v>
      </c>
      <c r="G32" s="58">
        <v>0</v>
      </c>
      <c r="H32" s="58">
        <v>708.67</v>
      </c>
      <c r="I32" s="58">
        <v>0</v>
      </c>
    </row>
    <row r="33" spans="2:10" x14ac:dyDescent="0.3">
      <c r="B33" s="70"/>
      <c r="C33" s="71"/>
      <c r="D33" s="72"/>
      <c r="E33" s="98"/>
      <c r="F33" s="97"/>
      <c r="G33" s="52"/>
      <c r="H33" s="52"/>
      <c r="I33" s="52"/>
    </row>
    <row r="34" spans="2:10" ht="27.6" customHeight="1" x14ac:dyDescent="0.25">
      <c r="B34" s="178" t="s">
        <v>136</v>
      </c>
      <c r="C34" s="179"/>
      <c r="D34" s="180"/>
      <c r="E34" s="74" t="s">
        <v>137</v>
      </c>
      <c r="F34" s="73">
        <v>6200</v>
      </c>
      <c r="G34" s="45">
        <v>0</v>
      </c>
      <c r="H34" s="45">
        <f>H35</f>
        <v>6198.46</v>
      </c>
      <c r="I34" s="45">
        <f>H34/F34*100</f>
        <v>99.975161290322575</v>
      </c>
    </row>
    <row r="35" spans="2:10" ht="26.4" customHeight="1" x14ac:dyDescent="0.25">
      <c r="B35" s="181" t="s">
        <v>134</v>
      </c>
      <c r="C35" s="182"/>
      <c r="D35" s="183"/>
      <c r="E35" s="74" t="s">
        <v>135</v>
      </c>
      <c r="F35" s="73">
        <v>6200</v>
      </c>
      <c r="G35" s="45">
        <v>0</v>
      </c>
      <c r="H35" s="45">
        <f>H36</f>
        <v>6198.46</v>
      </c>
      <c r="I35" s="45">
        <f>H35/F35*100</f>
        <v>99.975161290322575</v>
      </c>
    </row>
    <row r="36" spans="2:10" ht="28.5" customHeight="1" x14ac:dyDescent="0.3">
      <c r="B36" s="64" t="s">
        <v>54</v>
      </c>
      <c r="C36" s="65">
        <v>42</v>
      </c>
      <c r="D36" s="69"/>
      <c r="E36" s="49" t="s">
        <v>97</v>
      </c>
      <c r="F36" s="100">
        <v>6200</v>
      </c>
      <c r="G36" s="56">
        <v>0</v>
      </c>
      <c r="H36" s="56">
        <f>H37</f>
        <v>6198.46</v>
      </c>
      <c r="I36" s="56">
        <f>H36/F36*100</f>
        <v>99.975161290322575</v>
      </c>
    </row>
    <row r="37" spans="2:10" ht="17.25" customHeight="1" x14ac:dyDescent="0.3">
      <c r="B37" s="64"/>
      <c r="C37" s="68"/>
      <c r="D37" s="69">
        <v>4221</v>
      </c>
      <c r="E37" s="50" t="s">
        <v>171</v>
      </c>
      <c r="F37" s="102">
        <v>0</v>
      </c>
      <c r="G37" s="58">
        <v>0</v>
      </c>
      <c r="H37" s="58">
        <v>6198.46</v>
      </c>
      <c r="I37" s="58">
        <v>0</v>
      </c>
    </row>
    <row r="38" spans="2:10" x14ac:dyDescent="0.3">
      <c r="B38" s="67"/>
      <c r="C38" s="68"/>
      <c r="D38" s="69"/>
      <c r="E38" s="50"/>
      <c r="F38" s="102"/>
      <c r="G38" s="58"/>
      <c r="H38" s="58"/>
      <c r="I38" s="58"/>
    </row>
    <row r="39" spans="2:10" ht="27" customHeight="1" x14ac:dyDescent="0.3">
      <c r="B39" s="175" t="s">
        <v>223</v>
      </c>
      <c r="C39" s="176"/>
      <c r="D39" s="177"/>
      <c r="E39" s="49" t="s">
        <v>138</v>
      </c>
      <c r="F39" s="100">
        <f>F40+F68+F89+F98+F102+F106+F111+F116+F131+F136+F141+F145+F153+F162+F171</f>
        <v>392838</v>
      </c>
      <c r="G39" s="56">
        <v>0</v>
      </c>
      <c r="H39" s="56">
        <f>H40+H68+H89+H98+H102+H106+H111+H116+H131+H136+H141+H145+H153+H162+H171</f>
        <v>421694.27999999991</v>
      </c>
      <c r="I39" s="56">
        <f>H39/F39*100</f>
        <v>107.34559283979654</v>
      </c>
    </row>
    <row r="40" spans="2:10" ht="26.4" x14ac:dyDescent="0.3">
      <c r="B40" s="175" t="s">
        <v>139</v>
      </c>
      <c r="C40" s="176"/>
      <c r="D40" s="177"/>
      <c r="E40" s="49" t="s">
        <v>140</v>
      </c>
      <c r="F40" s="100">
        <f>F42+F55</f>
        <v>56646</v>
      </c>
      <c r="G40" s="56">
        <v>0</v>
      </c>
      <c r="H40" s="56">
        <f>H42+H55</f>
        <v>65868.929999999993</v>
      </c>
      <c r="I40" s="56">
        <f>H40/F40*100</f>
        <v>116.2816968541468</v>
      </c>
      <c r="J40" s="88"/>
    </row>
    <row r="41" spans="2:10" x14ac:dyDescent="0.3">
      <c r="B41" s="64"/>
      <c r="C41" s="65"/>
      <c r="D41" s="66"/>
      <c r="E41" s="49"/>
      <c r="F41" s="102"/>
      <c r="G41" s="58"/>
      <c r="H41" s="58"/>
      <c r="I41" s="58"/>
    </row>
    <row r="42" spans="2:10" ht="14.4" customHeight="1" x14ac:dyDescent="0.3">
      <c r="B42" s="175" t="s">
        <v>125</v>
      </c>
      <c r="C42" s="176"/>
      <c r="D42" s="177"/>
      <c r="E42" s="49" t="s">
        <v>141</v>
      </c>
      <c r="F42" s="100">
        <f>F43+F47</f>
        <v>25800</v>
      </c>
      <c r="G42" s="56">
        <v>0</v>
      </c>
      <c r="H42" s="56">
        <f>H43+H47+H52</f>
        <v>30451.35</v>
      </c>
      <c r="I42" s="56">
        <f>H42/F42*100</f>
        <v>118.02848837209301</v>
      </c>
    </row>
    <row r="43" spans="2:10" x14ac:dyDescent="0.3">
      <c r="B43" s="64"/>
      <c r="C43" s="65">
        <v>31</v>
      </c>
      <c r="D43" s="66"/>
      <c r="E43" s="49" t="s">
        <v>172</v>
      </c>
      <c r="F43" s="100">
        <v>23300</v>
      </c>
      <c r="G43" s="56">
        <v>0</v>
      </c>
      <c r="H43" s="56">
        <f>H44+H45+H46</f>
        <v>29163.35</v>
      </c>
      <c r="I43" s="56">
        <f>H43/F43*100</f>
        <v>125.16459227467811</v>
      </c>
    </row>
    <row r="44" spans="2:10" x14ac:dyDescent="0.3">
      <c r="B44" s="67"/>
      <c r="C44" s="68"/>
      <c r="D44" s="69">
        <v>3111</v>
      </c>
      <c r="E44" s="50" t="s">
        <v>27</v>
      </c>
      <c r="F44" s="102">
        <v>0</v>
      </c>
      <c r="G44" s="58">
        <v>0</v>
      </c>
      <c r="H44" s="58">
        <v>26131.71</v>
      </c>
      <c r="I44" s="58">
        <v>0</v>
      </c>
    </row>
    <row r="45" spans="2:10" x14ac:dyDescent="0.3">
      <c r="B45" s="67"/>
      <c r="C45" s="68"/>
      <c r="D45" s="69">
        <v>3121</v>
      </c>
      <c r="E45" s="50" t="s">
        <v>67</v>
      </c>
      <c r="F45" s="102">
        <v>0</v>
      </c>
      <c r="G45" s="58">
        <v>0</v>
      </c>
      <c r="H45" s="58">
        <v>2149.5</v>
      </c>
      <c r="I45" s="58">
        <v>0</v>
      </c>
    </row>
    <row r="46" spans="2:10" x14ac:dyDescent="0.3">
      <c r="B46" s="67"/>
      <c r="C46" s="68"/>
      <c r="D46" s="69">
        <v>3132</v>
      </c>
      <c r="E46" s="50" t="s">
        <v>68</v>
      </c>
      <c r="F46" s="102">
        <v>0</v>
      </c>
      <c r="G46" s="58">
        <v>0</v>
      </c>
      <c r="H46" s="58">
        <v>882.14</v>
      </c>
      <c r="I46" s="58">
        <v>0</v>
      </c>
    </row>
    <row r="47" spans="2:10" x14ac:dyDescent="0.3">
      <c r="B47" s="64"/>
      <c r="C47" s="65">
        <v>32</v>
      </c>
      <c r="D47" s="66"/>
      <c r="E47" s="49" t="s">
        <v>110</v>
      </c>
      <c r="F47" s="100">
        <v>2500</v>
      </c>
      <c r="G47" s="56">
        <v>0</v>
      </c>
      <c r="H47" s="56">
        <f>H48+H49+H50</f>
        <v>378.81</v>
      </c>
      <c r="I47" s="56">
        <f>H47/F47*100</f>
        <v>15.1524</v>
      </c>
    </row>
    <row r="48" spans="2:10" ht="26.4" x14ac:dyDescent="0.3">
      <c r="B48" s="64"/>
      <c r="C48" s="65"/>
      <c r="D48" s="66">
        <v>3212</v>
      </c>
      <c r="E48" s="49" t="s">
        <v>176</v>
      </c>
      <c r="F48" s="100">
        <v>0</v>
      </c>
      <c r="G48" s="56">
        <v>0</v>
      </c>
      <c r="H48" s="56">
        <v>35</v>
      </c>
      <c r="I48" s="56">
        <v>0</v>
      </c>
    </row>
    <row r="49" spans="2:9" x14ac:dyDescent="0.3">
      <c r="B49" s="67"/>
      <c r="C49" s="68"/>
      <c r="D49" s="69">
        <v>3227</v>
      </c>
      <c r="E49" s="50" t="s">
        <v>168</v>
      </c>
      <c r="F49" s="102">
        <v>0</v>
      </c>
      <c r="G49" s="58">
        <v>0</v>
      </c>
      <c r="H49" s="58">
        <v>12</v>
      </c>
      <c r="I49" s="58">
        <v>0</v>
      </c>
    </row>
    <row r="50" spans="2:9" x14ac:dyDescent="0.3">
      <c r="B50" s="67"/>
      <c r="C50" s="68"/>
      <c r="D50" s="69">
        <v>3237</v>
      </c>
      <c r="E50" s="50" t="s">
        <v>174</v>
      </c>
      <c r="F50" s="102">
        <v>0</v>
      </c>
      <c r="G50" s="58">
        <v>0</v>
      </c>
      <c r="H50" s="58">
        <v>331.81</v>
      </c>
      <c r="I50" s="58">
        <v>0</v>
      </c>
    </row>
    <row r="51" spans="2:9" x14ac:dyDescent="0.3">
      <c r="B51" s="67"/>
      <c r="C51" s="68"/>
      <c r="D51" s="69" t="s">
        <v>54</v>
      </c>
      <c r="E51" s="50" t="s">
        <v>54</v>
      </c>
      <c r="F51" s="102" t="s">
        <v>54</v>
      </c>
      <c r="G51" s="58" t="s">
        <v>54</v>
      </c>
      <c r="H51" s="58" t="s">
        <v>54</v>
      </c>
      <c r="I51" s="58" t="s">
        <v>54</v>
      </c>
    </row>
    <row r="52" spans="2:9" ht="25.5" customHeight="1" x14ac:dyDescent="0.3">
      <c r="B52" s="64"/>
      <c r="C52" s="65">
        <v>42</v>
      </c>
      <c r="D52" s="66" t="s">
        <v>54</v>
      </c>
      <c r="E52" s="49" t="s">
        <v>175</v>
      </c>
      <c r="F52" s="100">
        <v>0</v>
      </c>
      <c r="G52" s="56">
        <v>0</v>
      </c>
      <c r="H52" s="56">
        <v>909.19</v>
      </c>
      <c r="I52" s="56">
        <v>0</v>
      </c>
    </row>
    <row r="53" spans="2:9" x14ac:dyDescent="0.3">
      <c r="B53" s="64"/>
      <c r="C53" s="68"/>
      <c r="D53" s="69">
        <v>4227</v>
      </c>
      <c r="E53" s="50" t="s">
        <v>104</v>
      </c>
      <c r="F53" s="102">
        <v>0</v>
      </c>
      <c r="G53" s="58">
        <v>0</v>
      </c>
      <c r="H53" s="58">
        <v>909.19</v>
      </c>
      <c r="I53" s="58">
        <v>0</v>
      </c>
    </row>
    <row r="54" spans="2:9" x14ac:dyDescent="0.3">
      <c r="B54" s="64"/>
      <c r="C54" s="65"/>
      <c r="D54" s="66"/>
      <c r="E54" s="49"/>
      <c r="F54" s="102"/>
      <c r="G54" s="58"/>
      <c r="H54" s="58"/>
      <c r="I54" s="58"/>
    </row>
    <row r="55" spans="2:9" x14ac:dyDescent="0.3">
      <c r="B55" s="175" t="s">
        <v>123</v>
      </c>
      <c r="C55" s="176"/>
      <c r="D55" s="177"/>
      <c r="E55" s="49" t="s">
        <v>142</v>
      </c>
      <c r="F55" s="100">
        <f>F56+F59</f>
        <v>30846</v>
      </c>
      <c r="G55" s="56">
        <v>0</v>
      </c>
      <c r="H55" s="56">
        <f>H56+H59+H65</f>
        <v>35417.58</v>
      </c>
      <c r="I55" s="56">
        <f>H55/F55*100</f>
        <v>114.82065745963821</v>
      </c>
    </row>
    <row r="56" spans="2:9" x14ac:dyDescent="0.3">
      <c r="B56" s="64"/>
      <c r="C56" s="65">
        <v>31</v>
      </c>
      <c r="D56" s="66"/>
      <c r="E56" s="49" t="s">
        <v>172</v>
      </c>
      <c r="F56" s="100">
        <v>10846</v>
      </c>
      <c r="G56" s="58">
        <v>0</v>
      </c>
      <c r="H56" s="56">
        <f>H57+H58</f>
        <v>17263.87</v>
      </c>
      <c r="I56" s="56">
        <f>H56/F56*100</f>
        <v>159.1726903927715</v>
      </c>
    </row>
    <row r="57" spans="2:9" x14ac:dyDescent="0.3">
      <c r="B57" s="67"/>
      <c r="C57" s="68"/>
      <c r="D57" s="69">
        <v>3111</v>
      </c>
      <c r="E57" s="50" t="s">
        <v>27</v>
      </c>
      <c r="F57" s="102">
        <v>0</v>
      </c>
      <c r="G57" s="58">
        <v>0</v>
      </c>
      <c r="H57" s="58">
        <v>11900.96</v>
      </c>
      <c r="I57" s="58">
        <v>0</v>
      </c>
    </row>
    <row r="58" spans="2:9" x14ac:dyDescent="0.3">
      <c r="B58" s="67"/>
      <c r="C58" s="68"/>
      <c r="D58" s="69">
        <v>3132</v>
      </c>
      <c r="E58" s="50" t="s">
        <v>68</v>
      </c>
      <c r="F58" s="102">
        <v>0</v>
      </c>
      <c r="G58" s="58">
        <v>0</v>
      </c>
      <c r="H58" s="58">
        <v>5362.91</v>
      </c>
      <c r="I58" s="58">
        <v>0</v>
      </c>
    </row>
    <row r="59" spans="2:9" x14ac:dyDescent="0.3">
      <c r="B59" s="64"/>
      <c r="C59" s="65">
        <v>32</v>
      </c>
      <c r="D59" s="66"/>
      <c r="E59" s="49" t="s">
        <v>110</v>
      </c>
      <c r="F59" s="100">
        <v>20000</v>
      </c>
      <c r="G59" s="56">
        <v>0</v>
      </c>
      <c r="H59" s="56">
        <f>H60+H61+H62+H63+H64</f>
        <v>18108.93</v>
      </c>
      <c r="I59" s="56">
        <f>H59/F59*100</f>
        <v>90.544650000000004</v>
      </c>
    </row>
    <row r="60" spans="2:9" ht="26.4" x14ac:dyDescent="0.3">
      <c r="B60" s="64"/>
      <c r="C60" s="65"/>
      <c r="D60" s="69">
        <v>3212</v>
      </c>
      <c r="E60" s="49" t="s">
        <v>176</v>
      </c>
      <c r="F60" s="102">
        <v>0</v>
      </c>
      <c r="G60" s="58">
        <v>0</v>
      </c>
      <c r="H60" s="58">
        <v>595.97</v>
      </c>
      <c r="I60" s="58">
        <v>0</v>
      </c>
    </row>
    <row r="61" spans="2:9" x14ac:dyDescent="0.3">
      <c r="B61" s="67"/>
      <c r="C61" s="68"/>
      <c r="D61" s="69">
        <v>3221</v>
      </c>
      <c r="E61" s="50" t="s">
        <v>177</v>
      </c>
      <c r="F61" s="102">
        <v>0</v>
      </c>
      <c r="G61" s="58">
        <v>0</v>
      </c>
      <c r="H61" s="58">
        <v>70.55</v>
      </c>
      <c r="I61" s="58">
        <v>0</v>
      </c>
    </row>
    <row r="62" spans="2:9" x14ac:dyDescent="0.3">
      <c r="B62" s="67"/>
      <c r="C62" s="68"/>
      <c r="D62" s="69">
        <v>3222</v>
      </c>
      <c r="E62" s="50" t="s">
        <v>77</v>
      </c>
      <c r="F62" s="102">
        <v>0</v>
      </c>
      <c r="G62" s="58">
        <v>0</v>
      </c>
      <c r="H62" s="58">
        <v>16858.990000000002</v>
      </c>
      <c r="I62" s="58">
        <v>0</v>
      </c>
    </row>
    <row r="63" spans="2:9" x14ac:dyDescent="0.3">
      <c r="B63" s="67"/>
      <c r="C63" s="68"/>
      <c r="D63" s="69">
        <v>3236</v>
      </c>
      <c r="E63" s="50" t="s">
        <v>88</v>
      </c>
      <c r="F63" s="102">
        <v>0</v>
      </c>
      <c r="G63" s="58">
        <v>0</v>
      </c>
      <c r="H63" s="58">
        <v>525.71</v>
      </c>
      <c r="I63" s="58">
        <v>0</v>
      </c>
    </row>
    <row r="64" spans="2:9" x14ac:dyDescent="0.3">
      <c r="B64" s="67"/>
      <c r="C64" s="68"/>
      <c r="D64" s="69">
        <v>3299</v>
      </c>
      <c r="E64" s="50" t="s">
        <v>92</v>
      </c>
      <c r="F64" s="102">
        <v>0</v>
      </c>
      <c r="G64" s="58">
        <v>0</v>
      </c>
      <c r="H64" s="58">
        <v>57.71</v>
      </c>
      <c r="I64" s="58">
        <v>0</v>
      </c>
    </row>
    <row r="65" spans="2:9" ht="26.4" x14ac:dyDescent="0.3">
      <c r="B65" s="64"/>
      <c r="C65" s="65">
        <v>42</v>
      </c>
      <c r="D65" s="66" t="s">
        <v>54</v>
      </c>
      <c r="E65" s="49" t="s">
        <v>175</v>
      </c>
      <c r="F65" s="100">
        <v>0</v>
      </c>
      <c r="G65" s="56">
        <v>0</v>
      </c>
      <c r="H65" s="56">
        <v>44.78</v>
      </c>
      <c r="I65" s="56">
        <v>0</v>
      </c>
    </row>
    <row r="66" spans="2:9" x14ac:dyDescent="0.3">
      <c r="B66" s="64"/>
      <c r="C66" s="68"/>
      <c r="D66" s="69">
        <v>4227</v>
      </c>
      <c r="E66" s="50" t="s">
        <v>104</v>
      </c>
      <c r="F66" s="102">
        <v>0</v>
      </c>
      <c r="G66" s="58">
        <v>0</v>
      </c>
      <c r="H66" s="58">
        <v>44.78</v>
      </c>
      <c r="I66" s="58">
        <v>0</v>
      </c>
    </row>
    <row r="67" spans="2:9" x14ac:dyDescent="0.3">
      <c r="B67" s="64"/>
      <c r="C67" s="65"/>
      <c r="D67" s="66"/>
      <c r="E67" s="49"/>
      <c r="F67" s="102"/>
      <c r="G67" s="58" t="s">
        <v>54</v>
      </c>
      <c r="H67" s="58"/>
      <c r="I67" s="58"/>
    </row>
    <row r="68" spans="2:9" ht="26.4" customHeight="1" x14ac:dyDescent="0.3">
      <c r="B68" s="175" t="s">
        <v>143</v>
      </c>
      <c r="C68" s="176"/>
      <c r="D68" s="177"/>
      <c r="E68" s="49" t="s">
        <v>144</v>
      </c>
      <c r="F68" s="100">
        <f>F69</f>
        <v>1511</v>
      </c>
      <c r="G68" s="56">
        <v>0</v>
      </c>
      <c r="H68" s="56">
        <f>H69+H74+H80</f>
        <v>9311.35</v>
      </c>
      <c r="I68" s="56">
        <f>H68/F68*100</f>
        <v>616.23759099933818</v>
      </c>
    </row>
    <row r="69" spans="2:9" ht="17.399999999999999" customHeight="1" x14ac:dyDescent="0.3">
      <c r="B69" s="175" t="s">
        <v>125</v>
      </c>
      <c r="C69" s="176"/>
      <c r="D69" s="177"/>
      <c r="E69" s="49" t="s">
        <v>141</v>
      </c>
      <c r="F69" s="100">
        <v>1511</v>
      </c>
      <c r="G69" s="56">
        <v>0</v>
      </c>
      <c r="H69" s="56">
        <f>H70</f>
        <v>459.07000000000005</v>
      </c>
      <c r="I69" s="56">
        <f>H69/F69*100</f>
        <v>30.38186631369954</v>
      </c>
    </row>
    <row r="70" spans="2:9" x14ac:dyDescent="0.3">
      <c r="B70" s="64"/>
      <c r="C70" s="65">
        <v>32</v>
      </c>
      <c r="D70" s="66"/>
      <c r="E70" s="49" t="s">
        <v>110</v>
      </c>
      <c r="F70" s="100">
        <v>1511</v>
      </c>
      <c r="G70" s="56">
        <v>0</v>
      </c>
      <c r="H70" s="56">
        <f>H71+H72</f>
        <v>459.07000000000005</v>
      </c>
      <c r="I70" s="56">
        <f>H70/F70*100</f>
        <v>30.38186631369954</v>
      </c>
    </row>
    <row r="71" spans="2:9" x14ac:dyDescent="0.3">
      <c r="B71" s="67"/>
      <c r="C71" s="68"/>
      <c r="D71" s="69">
        <v>3221</v>
      </c>
      <c r="E71" s="50" t="s">
        <v>114</v>
      </c>
      <c r="F71" s="102">
        <v>0</v>
      </c>
      <c r="G71" s="58">
        <v>0</v>
      </c>
      <c r="H71" s="58">
        <v>10.1</v>
      </c>
      <c r="I71" s="58">
        <v>0</v>
      </c>
    </row>
    <row r="72" spans="2:9" x14ac:dyDescent="0.3">
      <c r="B72" s="67"/>
      <c r="C72" s="68"/>
      <c r="D72" s="69">
        <v>3238</v>
      </c>
      <c r="E72" s="50" t="s">
        <v>112</v>
      </c>
      <c r="F72" s="102">
        <v>0</v>
      </c>
      <c r="G72" s="58">
        <v>0</v>
      </c>
      <c r="H72" s="58">
        <v>448.97</v>
      </c>
      <c r="I72" s="58">
        <v>0</v>
      </c>
    </row>
    <row r="73" spans="2:9" x14ac:dyDescent="0.3">
      <c r="B73" s="64"/>
      <c r="C73" s="68"/>
      <c r="D73" s="69" t="s">
        <v>54</v>
      </c>
      <c r="E73" s="50" t="s">
        <v>54</v>
      </c>
      <c r="F73" s="102">
        <v>0</v>
      </c>
      <c r="G73" s="58">
        <v>0</v>
      </c>
      <c r="H73" s="58" t="s">
        <v>54</v>
      </c>
      <c r="I73" s="58">
        <v>0</v>
      </c>
    </row>
    <row r="74" spans="2:9" ht="14.4" customHeight="1" x14ac:dyDescent="0.3">
      <c r="B74" s="153" t="s">
        <v>145</v>
      </c>
      <c r="C74" s="154"/>
      <c r="D74" s="155"/>
      <c r="E74" s="109" t="s">
        <v>146</v>
      </c>
      <c r="F74" s="102">
        <v>0</v>
      </c>
      <c r="G74" s="58">
        <v>0</v>
      </c>
      <c r="H74" s="56">
        <f>H75+H77</f>
        <v>3296.24</v>
      </c>
      <c r="I74" s="58">
        <v>0</v>
      </c>
    </row>
    <row r="75" spans="2:9" ht="14.4" customHeight="1" x14ac:dyDescent="0.3">
      <c r="B75" s="107"/>
      <c r="C75" s="108">
        <v>32</v>
      </c>
      <c r="D75" s="109"/>
      <c r="E75" s="49" t="s">
        <v>110</v>
      </c>
      <c r="F75" s="100">
        <v>0</v>
      </c>
      <c r="G75" s="56">
        <v>0</v>
      </c>
      <c r="H75" s="56">
        <v>2051.9</v>
      </c>
      <c r="I75" s="56">
        <v>0</v>
      </c>
    </row>
    <row r="76" spans="2:9" ht="14.4" customHeight="1" x14ac:dyDescent="0.3">
      <c r="B76" s="107"/>
      <c r="C76" s="108"/>
      <c r="D76" s="109">
        <v>3231</v>
      </c>
      <c r="E76" s="101" t="s">
        <v>178</v>
      </c>
      <c r="F76" s="102">
        <v>0</v>
      </c>
      <c r="G76" s="58">
        <v>0</v>
      </c>
      <c r="H76" s="58">
        <v>2051.9</v>
      </c>
      <c r="I76" s="58">
        <v>0</v>
      </c>
    </row>
    <row r="77" spans="2:9" ht="14.4" customHeight="1" x14ac:dyDescent="0.3">
      <c r="B77" s="107"/>
      <c r="C77" s="108">
        <v>38</v>
      </c>
      <c r="D77" s="109"/>
      <c r="E77" s="49" t="s">
        <v>179</v>
      </c>
      <c r="F77" s="100">
        <v>0</v>
      </c>
      <c r="G77" s="56">
        <v>0</v>
      </c>
      <c r="H77" s="56">
        <v>1244.3399999999999</v>
      </c>
      <c r="I77" s="56">
        <v>0</v>
      </c>
    </row>
    <row r="78" spans="2:9" ht="14.4" customHeight="1" x14ac:dyDescent="0.3">
      <c r="B78" s="103"/>
      <c r="C78" s="104"/>
      <c r="D78" s="101">
        <v>3812</v>
      </c>
      <c r="E78" s="50" t="s">
        <v>180</v>
      </c>
      <c r="F78" s="102">
        <v>0</v>
      </c>
      <c r="G78" s="58">
        <v>0</v>
      </c>
      <c r="H78" s="58">
        <v>1244.3399999999999</v>
      </c>
      <c r="I78" s="58">
        <v>0</v>
      </c>
    </row>
    <row r="79" spans="2:9" ht="14.4" customHeight="1" x14ac:dyDescent="0.3">
      <c r="B79" s="64"/>
      <c r="C79" s="65"/>
      <c r="D79" s="66"/>
      <c r="E79" s="49"/>
      <c r="F79" s="102">
        <v>0</v>
      </c>
      <c r="G79" s="58"/>
      <c r="H79" s="58"/>
      <c r="I79" s="58">
        <v>0</v>
      </c>
    </row>
    <row r="80" spans="2:9" x14ac:dyDescent="0.3">
      <c r="B80" s="175" t="s">
        <v>147</v>
      </c>
      <c r="C80" s="176"/>
      <c r="D80" s="177"/>
      <c r="E80" s="49" t="s">
        <v>148</v>
      </c>
      <c r="F80" s="100">
        <v>0</v>
      </c>
      <c r="G80" s="56">
        <v>0</v>
      </c>
      <c r="H80" s="56">
        <f>H81+H83</f>
        <v>5556.04</v>
      </c>
      <c r="I80" s="56">
        <v>0</v>
      </c>
    </row>
    <row r="81" spans="2:9" x14ac:dyDescent="0.3">
      <c r="B81" s="64"/>
      <c r="C81" s="65">
        <v>31</v>
      </c>
      <c r="D81" s="66"/>
      <c r="E81" s="49" t="s">
        <v>172</v>
      </c>
      <c r="F81" s="100">
        <v>0</v>
      </c>
      <c r="G81" s="56">
        <v>0</v>
      </c>
      <c r="H81" s="56">
        <v>450</v>
      </c>
      <c r="I81" s="56">
        <v>0</v>
      </c>
    </row>
    <row r="82" spans="2:9" x14ac:dyDescent="0.3">
      <c r="B82" s="67"/>
      <c r="C82" s="68"/>
      <c r="D82" s="69">
        <v>3121</v>
      </c>
      <c r="E82" s="101" t="s">
        <v>67</v>
      </c>
      <c r="F82" s="102">
        <v>0</v>
      </c>
      <c r="G82" s="58">
        <v>0</v>
      </c>
      <c r="H82" s="58">
        <v>450</v>
      </c>
      <c r="I82" s="58">
        <v>0</v>
      </c>
    </row>
    <row r="83" spans="2:9" x14ac:dyDescent="0.3">
      <c r="B83" s="64"/>
      <c r="C83" s="65">
        <v>32</v>
      </c>
      <c r="D83" s="66"/>
      <c r="E83" s="49" t="s">
        <v>110</v>
      </c>
      <c r="F83" s="100">
        <v>0</v>
      </c>
      <c r="G83" s="56">
        <v>0</v>
      </c>
      <c r="H83" s="56">
        <v>5106.04</v>
      </c>
      <c r="I83" s="56">
        <v>0</v>
      </c>
    </row>
    <row r="84" spans="2:9" x14ac:dyDescent="0.3">
      <c r="B84" s="67"/>
      <c r="C84" s="68"/>
      <c r="D84" s="69">
        <v>3211</v>
      </c>
      <c r="E84" s="101" t="s">
        <v>71</v>
      </c>
      <c r="F84" s="102">
        <v>0</v>
      </c>
      <c r="G84" s="58">
        <v>0</v>
      </c>
      <c r="H84" s="58">
        <v>155.49</v>
      </c>
      <c r="I84" s="58">
        <v>0</v>
      </c>
    </row>
    <row r="85" spans="2:9" x14ac:dyDescent="0.3">
      <c r="B85" s="67"/>
      <c r="C85" s="68"/>
      <c r="D85" s="69">
        <v>3221</v>
      </c>
      <c r="E85" s="50" t="s">
        <v>114</v>
      </c>
      <c r="F85" s="102">
        <v>0</v>
      </c>
      <c r="G85" s="58">
        <v>0</v>
      </c>
      <c r="H85" s="58">
        <v>1889.48</v>
      </c>
      <c r="I85" s="58">
        <v>0</v>
      </c>
    </row>
    <row r="86" spans="2:9" x14ac:dyDescent="0.3">
      <c r="B86" s="67"/>
      <c r="C86" s="68"/>
      <c r="D86" s="69">
        <v>3293</v>
      </c>
      <c r="E86" s="50" t="s">
        <v>93</v>
      </c>
      <c r="F86" s="102">
        <v>0</v>
      </c>
      <c r="G86" s="58">
        <v>0</v>
      </c>
      <c r="H86" s="58">
        <v>3061.07</v>
      </c>
      <c r="I86" s="58">
        <v>0</v>
      </c>
    </row>
    <row r="87" spans="2:9" x14ac:dyDescent="0.3">
      <c r="B87" s="67"/>
      <c r="C87" s="68"/>
      <c r="D87" s="69">
        <v>3299</v>
      </c>
      <c r="E87" s="101" t="s">
        <v>92</v>
      </c>
      <c r="F87" s="102">
        <v>0</v>
      </c>
      <c r="G87" s="58">
        <v>0</v>
      </c>
      <c r="H87" s="58">
        <v>28.1</v>
      </c>
      <c r="I87" s="58">
        <v>0</v>
      </c>
    </row>
    <row r="88" spans="2:9" x14ac:dyDescent="0.3">
      <c r="B88" s="103"/>
      <c r="C88" s="104"/>
      <c r="D88" s="101"/>
      <c r="E88" s="101"/>
      <c r="F88" s="102"/>
      <c r="G88" s="58"/>
      <c r="H88" s="58"/>
      <c r="I88" s="58"/>
    </row>
    <row r="89" spans="2:9" ht="23.4" customHeight="1" x14ac:dyDescent="0.3">
      <c r="B89" s="153" t="s">
        <v>150</v>
      </c>
      <c r="C89" s="154"/>
      <c r="D89" s="155"/>
      <c r="E89" s="109" t="s">
        <v>149</v>
      </c>
      <c r="F89" s="100">
        <f>F90+F94</f>
        <v>92820</v>
      </c>
      <c r="G89" s="56">
        <v>0</v>
      </c>
      <c r="H89" s="56">
        <f>H90+H94</f>
        <v>65011.02</v>
      </c>
      <c r="I89" s="56">
        <f>H89/F89*100</f>
        <v>70.039883645765997</v>
      </c>
    </row>
    <row r="90" spans="2:9" x14ac:dyDescent="0.3">
      <c r="B90" s="153" t="s">
        <v>125</v>
      </c>
      <c r="C90" s="154"/>
      <c r="D90" s="155"/>
      <c r="E90" s="109" t="s">
        <v>141</v>
      </c>
      <c r="F90" s="100">
        <f>F91</f>
        <v>32820</v>
      </c>
      <c r="G90" s="56">
        <v>0</v>
      </c>
      <c r="H90" s="56">
        <f>H91</f>
        <v>33217.599999999999</v>
      </c>
      <c r="I90" s="56">
        <f>H90/F90*100</f>
        <v>101.2114564290067</v>
      </c>
    </row>
    <row r="91" spans="2:9" x14ac:dyDescent="0.3">
      <c r="B91" s="107"/>
      <c r="C91" s="108">
        <v>37</v>
      </c>
      <c r="D91" s="109" t="s">
        <v>54</v>
      </c>
      <c r="E91" s="109" t="s">
        <v>110</v>
      </c>
      <c r="F91" s="100">
        <v>32820</v>
      </c>
      <c r="G91" s="56">
        <v>0</v>
      </c>
      <c r="H91" s="56">
        <f>H92</f>
        <v>33217.599999999999</v>
      </c>
      <c r="I91" s="56">
        <f>H91/F91*100</f>
        <v>101.2114564290067</v>
      </c>
    </row>
    <row r="92" spans="2:9" ht="26.4" x14ac:dyDescent="0.3">
      <c r="B92" s="103"/>
      <c r="C92" s="104"/>
      <c r="D92" s="101">
        <v>3722</v>
      </c>
      <c r="E92" s="101" t="s">
        <v>119</v>
      </c>
      <c r="F92" s="102">
        <v>0</v>
      </c>
      <c r="G92" s="58">
        <v>0</v>
      </c>
      <c r="H92" s="58">
        <v>33217.599999999999</v>
      </c>
      <c r="I92" s="58">
        <v>0</v>
      </c>
    </row>
    <row r="93" spans="2:9" x14ac:dyDescent="0.3">
      <c r="B93" s="103"/>
      <c r="C93" s="104"/>
      <c r="D93" s="101" t="s">
        <v>54</v>
      </c>
      <c r="E93" s="101" t="s">
        <v>54</v>
      </c>
      <c r="F93" s="102" t="s">
        <v>54</v>
      </c>
      <c r="G93" s="58">
        <v>0</v>
      </c>
      <c r="H93" s="58" t="s">
        <v>54</v>
      </c>
      <c r="I93" s="58" t="s">
        <v>54</v>
      </c>
    </row>
    <row r="94" spans="2:9" ht="26.4" customHeight="1" x14ac:dyDescent="0.3">
      <c r="B94" s="153" t="s">
        <v>145</v>
      </c>
      <c r="C94" s="154"/>
      <c r="D94" s="155"/>
      <c r="E94" s="109" t="s">
        <v>146</v>
      </c>
      <c r="F94" s="100">
        <f>F95</f>
        <v>60000</v>
      </c>
      <c r="G94" s="56">
        <v>0</v>
      </c>
      <c r="H94" s="56">
        <f>H95</f>
        <v>31793.42</v>
      </c>
      <c r="I94" s="56">
        <f>H94/F94*100</f>
        <v>52.989033333333339</v>
      </c>
    </row>
    <row r="95" spans="2:9" ht="24.6" customHeight="1" x14ac:dyDescent="0.3">
      <c r="B95" s="105" t="s">
        <v>54</v>
      </c>
      <c r="C95" s="65">
        <v>42</v>
      </c>
      <c r="D95" s="106"/>
      <c r="E95" s="49" t="s">
        <v>97</v>
      </c>
      <c r="F95" s="100">
        <v>60000</v>
      </c>
      <c r="G95" s="56">
        <v>0</v>
      </c>
      <c r="H95" s="56">
        <f>H96</f>
        <v>31793.42</v>
      </c>
      <c r="I95" s="56">
        <f>H95/F95*100</f>
        <v>52.989033333333339</v>
      </c>
    </row>
    <row r="96" spans="2:9" x14ac:dyDescent="0.3">
      <c r="B96" s="67"/>
      <c r="C96" s="68" t="s">
        <v>54</v>
      </c>
      <c r="D96" s="69">
        <v>4241</v>
      </c>
      <c r="E96" s="50" t="s">
        <v>181</v>
      </c>
      <c r="F96" s="102">
        <v>60000</v>
      </c>
      <c r="G96" s="58">
        <v>0</v>
      </c>
      <c r="H96" s="58">
        <v>31793.42</v>
      </c>
      <c r="I96" s="58">
        <v>0</v>
      </c>
    </row>
    <row r="97" spans="2:9" x14ac:dyDescent="0.3">
      <c r="B97" s="103" t="s">
        <v>54</v>
      </c>
      <c r="C97" s="104" t="s">
        <v>54</v>
      </c>
      <c r="D97" s="101" t="s">
        <v>54</v>
      </c>
      <c r="E97" s="101" t="s">
        <v>54</v>
      </c>
      <c r="F97" s="102" t="s">
        <v>54</v>
      </c>
      <c r="G97" s="58" t="s">
        <v>54</v>
      </c>
      <c r="H97" s="58" t="s">
        <v>54</v>
      </c>
      <c r="I97" s="58" t="s">
        <v>54</v>
      </c>
    </row>
    <row r="98" spans="2:9" ht="25.95" customHeight="1" x14ac:dyDescent="0.3">
      <c r="B98" s="153" t="s">
        <v>151</v>
      </c>
      <c r="C98" s="154"/>
      <c r="D98" s="155"/>
      <c r="E98" s="109" t="s">
        <v>152</v>
      </c>
      <c r="F98" s="100">
        <v>598</v>
      </c>
      <c r="G98" s="56">
        <v>0</v>
      </c>
      <c r="H98" s="56">
        <v>0</v>
      </c>
      <c r="I98" s="56">
        <v>0</v>
      </c>
    </row>
    <row r="99" spans="2:9" ht="26.4" customHeight="1" x14ac:dyDescent="0.3">
      <c r="B99" s="153" t="s">
        <v>125</v>
      </c>
      <c r="C99" s="154"/>
      <c r="D99" s="155"/>
      <c r="E99" s="49" t="s">
        <v>141</v>
      </c>
      <c r="F99" s="100">
        <v>598</v>
      </c>
      <c r="G99" s="56">
        <v>0</v>
      </c>
      <c r="H99" s="56">
        <v>0</v>
      </c>
      <c r="I99" s="56">
        <f>H99/F99*100</f>
        <v>0</v>
      </c>
    </row>
    <row r="100" spans="2:9" x14ac:dyDescent="0.3">
      <c r="B100" s="107"/>
      <c r="C100" s="108">
        <v>32</v>
      </c>
      <c r="D100" s="109"/>
      <c r="E100" s="109" t="s">
        <v>110</v>
      </c>
      <c r="F100" s="100">
        <v>598</v>
      </c>
      <c r="G100" s="56">
        <v>0</v>
      </c>
      <c r="H100" s="56">
        <v>0</v>
      </c>
      <c r="I100" s="56">
        <f>H100/F100*100</f>
        <v>0</v>
      </c>
    </row>
    <row r="101" spans="2:9" x14ac:dyDescent="0.3">
      <c r="B101" s="103"/>
      <c r="C101" s="104"/>
      <c r="D101" s="101" t="s">
        <v>54</v>
      </c>
      <c r="E101" s="101" t="s">
        <v>54</v>
      </c>
      <c r="F101" s="102"/>
      <c r="G101" s="58">
        <v>0</v>
      </c>
      <c r="H101" s="58"/>
      <c r="I101" s="58"/>
    </row>
    <row r="102" spans="2:9" ht="25.95" customHeight="1" x14ac:dyDescent="0.3">
      <c r="B102" s="184" t="s">
        <v>154</v>
      </c>
      <c r="C102" s="185"/>
      <c r="D102" s="186"/>
      <c r="E102" s="109" t="s">
        <v>153</v>
      </c>
      <c r="F102" s="100">
        <v>400</v>
      </c>
      <c r="G102" s="187">
        <v>0</v>
      </c>
      <c r="H102" s="187">
        <v>0</v>
      </c>
      <c r="I102" s="187">
        <f>H102/F102*100</f>
        <v>0</v>
      </c>
    </row>
    <row r="103" spans="2:9" x14ac:dyDescent="0.3">
      <c r="B103" s="153" t="s">
        <v>125</v>
      </c>
      <c r="C103" s="154"/>
      <c r="D103" s="155"/>
      <c r="E103" s="49" t="s">
        <v>141</v>
      </c>
      <c r="F103" s="102">
        <v>400</v>
      </c>
      <c r="G103" s="58">
        <v>0</v>
      </c>
      <c r="H103" s="58">
        <v>0</v>
      </c>
      <c r="I103" s="58">
        <v>0</v>
      </c>
    </row>
    <row r="104" spans="2:9" x14ac:dyDescent="0.3">
      <c r="B104" s="107"/>
      <c r="C104" s="108">
        <v>32</v>
      </c>
      <c r="D104" s="109"/>
      <c r="E104" s="109" t="s">
        <v>110</v>
      </c>
      <c r="F104" s="100">
        <v>400</v>
      </c>
      <c r="G104" s="56">
        <v>0</v>
      </c>
      <c r="H104" s="56">
        <v>0</v>
      </c>
      <c r="I104" s="56">
        <v>0</v>
      </c>
    </row>
    <row r="105" spans="2:9" x14ac:dyDescent="0.3">
      <c r="B105" s="103"/>
      <c r="C105" s="104"/>
      <c r="D105" s="101"/>
      <c r="E105" s="101"/>
      <c r="F105" s="102"/>
      <c r="G105" s="58"/>
      <c r="H105" s="58"/>
      <c r="I105" s="58"/>
    </row>
    <row r="106" spans="2:9" ht="21.75" customHeight="1" x14ac:dyDescent="0.3">
      <c r="B106" s="153" t="s">
        <v>203</v>
      </c>
      <c r="C106" s="154"/>
      <c r="D106" s="155"/>
      <c r="E106" s="109" t="s">
        <v>202</v>
      </c>
      <c r="F106" s="100">
        <v>2000</v>
      </c>
      <c r="G106" s="56">
        <v>0</v>
      </c>
      <c r="H106" s="56">
        <v>118.71</v>
      </c>
      <c r="I106" s="56">
        <f>H105:H106/F106*100</f>
        <v>5.9355000000000002</v>
      </c>
    </row>
    <row r="107" spans="2:9" x14ac:dyDescent="0.3">
      <c r="B107" s="153" t="s">
        <v>125</v>
      </c>
      <c r="C107" s="154"/>
      <c r="D107" s="155"/>
      <c r="E107" s="49" t="s">
        <v>141</v>
      </c>
      <c r="F107" s="100">
        <v>2000</v>
      </c>
      <c r="G107" s="56">
        <v>0</v>
      </c>
      <c r="H107" s="56">
        <v>118.71</v>
      </c>
      <c r="I107" s="56">
        <f>H107/F107*100</f>
        <v>5.9355000000000002</v>
      </c>
    </row>
    <row r="108" spans="2:9" x14ac:dyDescent="0.3">
      <c r="B108" s="107"/>
      <c r="C108" s="108">
        <v>32</v>
      </c>
      <c r="D108" s="109"/>
      <c r="E108" s="109" t="s">
        <v>110</v>
      </c>
      <c r="F108" s="100">
        <v>2000</v>
      </c>
      <c r="G108" s="56">
        <v>0</v>
      </c>
      <c r="H108" s="56">
        <v>118.71</v>
      </c>
      <c r="I108" s="56">
        <f>H108/F107:F108*100</f>
        <v>5.9355000000000002</v>
      </c>
    </row>
    <row r="109" spans="2:9" x14ac:dyDescent="0.3">
      <c r="B109" s="103"/>
      <c r="C109" s="104" t="s">
        <v>54</v>
      </c>
      <c r="D109" s="101">
        <v>3224</v>
      </c>
      <c r="E109" s="50" t="s">
        <v>167</v>
      </c>
      <c r="F109" s="102">
        <v>0</v>
      </c>
      <c r="G109" s="58">
        <v>0</v>
      </c>
      <c r="H109" s="58">
        <v>118.71</v>
      </c>
      <c r="I109" s="58">
        <v>0</v>
      </c>
    </row>
    <row r="110" spans="2:9" x14ac:dyDescent="0.3">
      <c r="B110" s="103"/>
      <c r="C110" s="104"/>
      <c r="D110" s="101"/>
      <c r="E110" s="101"/>
      <c r="F110" s="102"/>
      <c r="G110" s="58"/>
      <c r="H110" s="58"/>
      <c r="I110" s="58"/>
    </row>
    <row r="111" spans="2:9" x14ac:dyDescent="0.3">
      <c r="B111" s="153" t="s">
        <v>116</v>
      </c>
      <c r="C111" s="188"/>
      <c r="D111" s="189"/>
      <c r="E111" s="109" t="s">
        <v>182</v>
      </c>
      <c r="F111" s="100">
        <v>1951</v>
      </c>
      <c r="G111" s="56">
        <v>0</v>
      </c>
      <c r="H111" s="56">
        <v>1634.74</v>
      </c>
      <c r="I111" s="56">
        <f>H111/F111*100</f>
        <v>83.789851358277815</v>
      </c>
    </row>
    <row r="112" spans="2:9" x14ac:dyDescent="0.3">
      <c r="B112" s="153" t="s">
        <v>204</v>
      </c>
      <c r="C112" s="154"/>
      <c r="D112" s="155"/>
      <c r="E112" s="49" t="s">
        <v>141</v>
      </c>
      <c r="F112" s="100">
        <v>1951</v>
      </c>
      <c r="G112" s="56">
        <v>0</v>
      </c>
      <c r="H112" s="56">
        <v>1634.74</v>
      </c>
      <c r="I112" s="56">
        <f>H112/F112*100</f>
        <v>83.789851358277815</v>
      </c>
    </row>
    <row r="113" spans="2:9" x14ac:dyDescent="0.3">
      <c r="B113" s="107"/>
      <c r="C113" s="108">
        <v>32</v>
      </c>
      <c r="D113" s="109"/>
      <c r="E113" s="109" t="s">
        <v>110</v>
      </c>
      <c r="F113" s="100">
        <v>1951</v>
      </c>
      <c r="G113" s="56">
        <v>0</v>
      </c>
      <c r="H113" s="56">
        <v>1634.74</v>
      </c>
      <c r="I113" s="56">
        <f>H113/F113*100</f>
        <v>83.789851358277815</v>
      </c>
    </row>
    <row r="114" spans="2:9" x14ac:dyDescent="0.3">
      <c r="B114" s="103"/>
      <c r="C114" s="104"/>
      <c r="D114" s="101">
        <v>3238</v>
      </c>
      <c r="E114" s="101" t="s">
        <v>112</v>
      </c>
      <c r="F114" s="102">
        <v>0</v>
      </c>
      <c r="G114" s="58">
        <v>0</v>
      </c>
      <c r="H114" s="58">
        <v>1634.74</v>
      </c>
      <c r="I114" s="58">
        <v>0</v>
      </c>
    </row>
    <row r="115" spans="2:9" x14ac:dyDescent="0.3">
      <c r="B115" s="103" t="s">
        <v>54</v>
      </c>
      <c r="C115" s="104"/>
      <c r="D115" s="101" t="s">
        <v>54</v>
      </c>
      <c r="E115" s="101" t="s">
        <v>54</v>
      </c>
      <c r="F115" s="102" t="s">
        <v>54</v>
      </c>
      <c r="G115" s="58" t="s">
        <v>54</v>
      </c>
      <c r="H115" s="58" t="s">
        <v>54</v>
      </c>
      <c r="I115" s="58" t="s">
        <v>54</v>
      </c>
    </row>
    <row r="116" spans="2:9" ht="26.4" x14ac:dyDescent="0.3">
      <c r="B116" s="153" t="s">
        <v>183</v>
      </c>
      <c r="C116" s="154"/>
      <c r="D116" s="155"/>
      <c r="E116" s="109" t="s">
        <v>184</v>
      </c>
      <c r="F116" s="100">
        <f>F117+F120</f>
        <v>4771</v>
      </c>
      <c r="G116" s="56">
        <v>0</v>
      </c>
      <c r="H116" s="56">
        <f>H117+H120+H124</f>
        <v>9938.06</v>
      </c>
      <c r="I116" s="56">
        <f>H116/F116*100</f>
        <v>208.30140431775308</v>
      </c>
    </row>
    <row r="117" spans="2:9" x14ac:dyDescent="0.3">
      <c r="B117" s="153" t="s">
        <v>185</v>
      </c>
      <c r="C117" s="154"/>
      <c r="D117" s="155"/>
      <c r="E117" s="109" t="s">
        <v>205</v>
      </c>
      <c r="F117" s="100">
        <v>1900</v>
      </c>
      <c r="G117" s="56">
        <v>0</v>
      </c>
      <c r="H117" s="56">
        <v>0</v>
      </c>
      <c r="I117" s="56">
        <v>0</v>
      </c>
    </row>
    <row r="118" spans="2:9" x14ac:dyDescent="0.3">
      <c r="B118" s="107"/>
      <c r="C118" s="108">
        <v>32</v>
      </c>
      <c r="D118" s="109"/>
      <c r="E118" s="109" t="s">
        <v>110</v>
      </c>
      <c r="F118" s="100">
        <v>1900</v>
      </c>
      <c r="G118" s="56">
        <v>0</v>
      </c>
      <c r="H118" s="56">
        <v>0</v>
      </c>
      <c r="I118" s="56">
        <v>0</v>
      </c>
    </row>
    <row r="119" spans="2:9" x14ac:dyDescent="0.3">
      <c r="B119" s="107"/>
      <c r="C119" s="108"/>
      <c r="D119" s="109"/>
      <c r="E119" s="109"/>
      <c r="F119" s="100" t="s">
        <v>54</v>
      </c>
      <c r="G119" s="56" t="s">
        <v>54</v>
      </c>
      <c r="H119" s="56"/>
      <c r="I119" s="56"/>
    </row>
    <row r="120" spans="2:9" ht="15" customHeight="1" x14ac:dyDescent="0.3">
      <c r="B120" s="153" t="s">
        <v>206</v>
      </c>
      <c r="C120" s="154"/>
      <c r="D120" s="155"/>
      <c r="E120" s="109" t="s">
        <v>207</v>
      </c>
      <c r="F120" s="100">
        <v>2871</v>
      </c>
      <c r="G120" s="56">
        <v>0</v>
      </c>
      <c r="H120" s="56">
        <v>3890.6</v>
      </c>
      <c r="I120" s="56">
        <f>H120/F120*100</f>
        <v>135.51375827237894</v>
      </c>
    </row>
    <row r="121" spans="2:9" x14ac:dyDescent="0.3">
      <c r="B121" s="107"/>
      <c r="C121" s="108">
        <v>32</v>
      </c>
      <c r="D121" s="109"/>
      <c r="E121" s="101" t="s">
        <v>110</v>
      </c>
      <c r="F121" s="100">
        <v>2871</v>
      </c>
      <c r="G121" s="56">
        <v>0</v>
      </c>
      <c r="H121" s="56">
        <v>3890.6</v>
      </c>
      <c r="I121" s="56">
        <f>H121/F121*100</f>
        <v>135.51375827237894</v>
      </c>
    </row>
    <row r="122" spans="2:9" x14ac:dyDescent="0.3">
      <c r="B122" s="107"/>
      <c r="C122" s="108"/>
      <c r="D122" s="109">
        <v>3231</v>
      </c>
      <c r="E122" s="109" t="s">
        <v>208</v>
      </c>
      <c r="F122" s="100">
        <v>0</v>
      </c>
      <c r="G122" s="56">
        <v>0</v>
      </c>
      <c r="H122" s="56">
        <v>3890.6</v>
      </c>
      <c r="I122" s="56">
        <v>0</v>
      </c>
    </row>
    <row r="123" spans="2:9" x14ac:dyDescent="0.3">
      <c r="B123" s="107"/>
      <c r="C123" s="108"/>
      <c r="D123" s="109" t="s">
        <v>54</v>
      </c>
      <c r="E123" s="109"/>
      <c r="F123" s="100" t="s">
        <v>54</v>
      </c>
      <c r="G123" s="56"/>
      <c r="H123" s="56"/>
      <c r="I123" s="56"/>
    </row>
    <row r="124" spans="2:9" x14ac:dyDescent="0.3">
      <c r="B124" s="153" t="s">
        <v>145</v>
      </c>
      <c r="C124" s="154"/>
      <c r="D124" s="155"/>
      <c r="E124" s="109" t="s">
        <v>146</v>
      </c>
      <c r="F124" s="100">
        <v>0</v>
      </c>
      <c r="G124" s="56">
        <v>0</v>
      </c>
      <c r="H124" s="56">
        <v>6047.46</v>
      </c>
      <c r="I124" s="56">
        <v>0</v>
      </c>
    </row>
    <row r="125" spans="2:9" x14ac:dyDescent="0.3">
      <c r="B125" s="107"/>
      <c r="C125" s="108">
        <v>32</v>
      </c>
      <c r="D125" s="109" t="s">
        <v>54</v>
      </c>
      <c r="E125" s="109" t="s">
        <v>110</v>
      </c>
      <c r="F125" s="100">
        <v>0</v>
      </c>
      <c r="G125" s="56">
        <v>0</v>
      </c>
      <c r="H125" s="56">
        <v>6047.46</v>
      </c>
      <c r="I125" s="56">
        <v>0</v>
      </c>
    </row>
    <row r="126" spans="2:9" x14ac:dyDescent="0.3">
      <c r="B126" s="107"/>
      <c r="C126" s="108"/>
      <c r="D126" s="109">
        <v>3221</v>
      </c>
      <c r="E126" s="50" t="s">
        <v>114</v>
      </c>
      <c r="F126" s="100">
        <v>0</v>
      </c>
      <c r="G126" s="56">
        <v>0</v>
      </c>
      <c r="H126" s="56">
        <v>177.26</v>
      </c>
      <c r="I126" s="56">
        <v>0</v>
      </c>
    </row>
    <row r="127" spans="2:9" x14ac:dyDescent="0.3">
      <c r="B127" s="103"/>
      <c r="C127" s="104"/>
      <c r="D127" s="101">
        <v>3222</v>
      </c>
      <c r="E127" s="101" t="s">
        <v>77</v>
      </c>
      <c r="F127" s="102">
        <v>0</v>
      </c>
      <c r="G127" s="58">
        <v>0</v>
      </c>
      <c r="H127" s="58">
        <v>144.41999999999999</v>
      </c>
      <c r="I127" s="58">
        <v>0</v>
      </c>
    </row>
    <row r="128" spans="2:9" x14ac:dyDescent="0.3">
      <c r="B128" s="103"/>
      <c r="C128" s="104"/>
      <c r="D128" s="101">
        <v>3231</v>
      </c>
      <c r="E128" s="109" t="s">
        <v>208</v>
      </c>
      <c r="F128" s="102">
        <v>0</v>
      </c>
      <c r="G128" s="58">
        <v>0</v>
      </c>
      <c r="H128" s="58">
        <v>5684.43</v>
      </c>
      <c r="I128" s="58">
        <v>0</v>
      </c>
    </row>
    <row r="129" spans="2:9" x14ac:dyDescent="0.3">
      <c r="B129" s="103"/>
      <c r="C129" s="104"/>
      <c r="D129" s="101">
        <v>3299</v>
      </c>
      <c r="E129" s="101" t="s">
        <v>92</v>
      </c>
      <c r="F129" s="102">
        <v>0</v>
      </c>
      <c r="G129" s="58">
        <v>0</v>
      </c>
      <c r="H129" s="58">
        <v>41.35</v>
      </c>
      <c r="I129" s="58">
        <v>0</v>
      </c>
    </row>
    <row r="130" spans="2:9" x14ac:dyDescent="0.3">
      <c r="B130" s="103"/>
      <c r="C130" s="104"/>
      <c r="D130" s="101"/>
      <c r="E130" s="101"/>
      <c r="F130" s="102"/>
      <c r="G130" s="58"/>
      <c r="H130" s="58"/>
      <c r="I130" s="58"/>
    </row>
    <row r="131" spans="2:9" x14ac:dyDescent="0.3">
      <c r="B131" s="153" t="s">
        <v>186</v>
      </c>
      <c r="C131" s="154"/>
      <c r="D131" s="155"/>
      <c r="E131" s="109" t="s">
        <v>187</v>
      </c>
      <c r="F131" s="100">
        <v>1971</v>
      </c>
      <c r="G131" s="56">
        <v>0</v>
      </c>
      <c r="H131" s="56">
        <v>1285.02</v>
      </c>
      <c r="I131" s="56">
        <f>H131/F131*100</f>
        <v>65.196347031963469</v>
      </c>
    </row>
    <row r="132" spans="2:9" x14ac:dyDescent="0.3">
      <c r="B132" s="153" t="s">
        <v>124</v>
      </c>
      <c r="C132" s="154"/>
      <c r="D132" s="155"/>
      <c r="E132" s="109" t="s">
        <v>207</v>
      </c>
      <c r="F132" s="100">
        <v>1971</v>
      </c>
      <c r="G132" s="56">
        <v>0</v>
      </c>
      <c r="H132" s="56">
        <v>1285.02</v>
      </c>
      <c r="I132" s="56">
        <f>H132/F132*100</f>
        <v>65.196347031963469</v>
      </c>
    </row>
    <row r="133" spans="2:9" x14ac:dyDescent="0.3">
      <c r="B133" s="107"/>
      <c r="C133" s="108">
        <v>32</v>
      </c>
      <c r="D133" s="109"/>
      <c r="E133" s="49" t="s">
        <v>110</v>
      </c>
      <c r="F133" s="100">
        <v>1971</v>
      </c>
      <c r="G133" s="56">
        <v>0</v>
      </c>
      <c r="H133" s="56">
        <v>1285.02</v>
      </c>
      <c r="I133" s="56">
        <f>H133/F133*100</f>
        <v>65.196347031963469</v>
      </c>
    </row>
    <row r="134" spans="2:9" x14ac:dyDescent="0.3">
      <c r="B134" s="103"/>
      <c r="C134" s="104"/>
      <c r="D134" s="101">
        <v>3299</v>
      </c>
      <c r="E134" s="101" t="s">
        <v>92</v>
      </c>
      <c r="F134" s="102">
        <v>0</v>
      </c>
      <c r="G134" s="58">
        <v>0</v>
      </c>
      <c r="H134" s="58">
        <v>1285.02</v>
      </c>
      <c r="I134" s="58">
        <v>0</v>
      </c>
    </row>
    <row r="135" spans="2:9" x14ac:dyDescent="0.3">
      <c r="B135" s="103"/>
      <c r="C135" s="104"/>
      <c r="D135" s="101"/>
      <c r="E135" s="101"/>
      <c r="F135" s="102"/>
      <c r="G135" s="58" t="s">
        <v>54</v>
      </c>
      <c r="H135" s="58"/>
      <c r="I135" s="58"/>
    </row>
    <row r="136" spans="2:9" x14ac:dyDescent="0.3">
      <c r="B136" s="153" t="s">
        <v>188</v>
      </c>
      <c r="C136" s="154"/>
      <c r="D136" s="155"/>
      <c r="E136" s="109" t="s">
        <v>189</v>
      </c>
      <c r="F136" s="100">
        <v>2550</v>
      </c>
      <c r="G136" s="56">
        <v>0</v>
      </c>
      <c r="H136" s="56">
        <v>2550</v>
      </c>
      <c r="I136" s="56">
        <v>0</v>
      </c>
    </row>
    <row r="137" spans="2:9" x14ac:dyDescent="0.3">
      <c r="B137" s="153" t="s">
        <v>125</v>
      </c>
      <c r="C137" s="154"/>
      <c r="D137" s="155"/>
      <c r="E137" s="49" t="s">
        <v>141</v>
      </c>
      <c r="F137" s="100">
        <v>2550</v>
      </c>
      <c r="G137" s="56">
        <v>0</v>
      </c>
      <c r="H137" s="56">
        <v>2550</v>
      </c>
      <c r="I137" s="56">
        <v>0</v>
      </c>
    </row>
    <row r="138" spans="2:9" x14ac:dyDescent="0.3">
      <c r="B138" s="107"/>
      <c r="C138" s="108">
        <v>32</v>
      </c>
      <c r="D138" s="109"/>
      <c r="E138" s="49" t="s">
        <v>110</v>
      </c>
      <c r="F138" s="100">
        <v>2550</v>
      </c>
      <c r="G138" s="56">
        <v>0</v>
      </c>
      <c r="H138" s="56">
        <v>2550</v>
      </c>
      <c r="I138" s="56">
        <v>0</v>
      </c>
    </row>
    <row r="139" spans="2:9" x14ac:dyDescent="0.3">
      <c r="B139" s="103"/>
      <c r="C139" s="110" t="s">
        <v>54</v>
      </c>
      <c r="D139" s="101">
        <v>3232</v>
      </c>
      <c r="E139" s="101" t="s">
        <v>84</v>
      </c>
      <c r="F139" s="102">
        <v>0</v>
      </c>
      <c r="G139" s="58">
        <v>0</v>
      </c>
      <c r="H139" s="58">
        <v>2550</v>
      </c>
      <c r="I139" s="58">
        <v>0</v>
      </c>
    </row>
    <row r="140" spans="2:9" x14ac:dyDescent="0.3">
      <c r="B140" s="103"/>
      <c r="C140" s="104"/>
      <c r="D140" s="101"/>
      <c r="E140" s="101"/>
      <c r="F140" s="102"/>
      <c r="G140" s="58"/>
      <c r="H140" s="58"/>
      <c r="I140" s="58"/>
    </row>
    <row r="141" spans="2:9" ht="21.75" customHeight="1" x14ac:dyDescent="0.3">
      <c r="B141" s="153" t="s">
        <v>210</v>
      </c>
      <c r="C141" s="154"/>
      <c r="D141" s="155"/>
      <c r="E141" s="109" t="s">
        <v>209</v>
      </c>
      <c r="F141" s="100">
        <v>2124</v>
      </c>
      <c r="G141" s="56">
        <v>0</v>
      </c>
      <c r="H141" s="56">
        <v>0</v>
      </c>
      <c r="I141" s="56">
        <v>0</v>
      </c>
    </row>
    <row r="142" spans="2:9" x14ac:dyDescent="0.3">
      <c r="B142" s="153" t="s">
        <v>125</v>
      </c>
      <c r="C142" s="154"/>
      <c r="D142" s="155"/>
      <c r="E142" s="49" t="s">
        <v>141</v>
      </c>
      <c r="F142" s="100">
        <v>2124</v>
      </c>
      <c r="G142" s="56">
        <v>0</v>
      </c>
      <c r="H142" s="56">
        <v>0</v>
      </c>
      <c r="I142" s="56">
        <v>0</v>
      </c>
    </row>
    <row r="143" spans="2:9" x14ac:dyDescent="0.3">
      <c r="B143" s="103"/>
      <c r="C143" s="108">
        <v>32</v>
      </c>
      <c r="D143" s="101"/>
      <c r="E143" s="49" t="s">
        <v>110</v>
      </c>
      <c r="F143" s="100">
        <v>2124</v>
      </c>
      <c r="G143" s="56">
        <v>0</v>
      </c>
      <c r="H143" s="56">
        <v>0</v>
      </c>
      <c r="I143" s="56">
        <v>0</v>
      </c>
    </row>
    <row r="144" spans="2:9" x14ac:dyDescent="0.3">
      <c r="B144" s="103"/>
      <c r="C144" s="104"/>
      <c r="D144" s="101"/>
      <c r="E144" s="101"/>
      <c r="F144" s="102"/>
      <c r="G144" s="58"/>
      <c r="H144" s="58"/>
      <c r="I144" s="58"/>
    </row>
    <row r="145" spans="2:9" ht="26.25" customHeight="1" x14ac:dyDescent="0.3">
      <c r="B145" s="153" t="s">
        <v>212</v>
      </c>
      <c r="C145" s="154"/>
      <c r="D145" s="155"/>
      <c r="E145" s="109" t="s">
        <v>211</v>
      </c>
      <c r="F145" s="100">
        <v>0</v>
      </c>
      <c r="G145" s="56">
        <v>0</v>
      </c>
      <c r="H145" s="56">
        <f>H146</f>
        <v>6226.46</v>
      </c>
      <c r="I145" s="56">
        <v>0</v>
      </c>
    </row>
    <row r="146" spans="2:9" x14ac:dyDescent="0.3">
      <c r="B146" s="153" t="s">
        <v>213</v>
      </c>
      <c r="C146" s="154"/>
      <c r="D146" s="155"/>
      <c r="E146" s="109" t="s">
        <v>155</v>
      </c>
      <c r="F146" s="100">
        <v>0</v>
      </c>
      <c r="G146" s="56">
        <v>0</v>
      </c>
      <c r="H146" s="56">
        <f>H147+H150</f>
        <v>6226.46</v>
      </c>
      <c r="I146" s="56">
        <v>0</v>
      </c>
    </row>
    <row r="147" spans="2:9" x14ac:dyDescent="0.3">
      <c r="B147" s="107"/>
      <c r="C147" s="108">
        <v>32</v>
      </c>
      <c r="D147" s="109"/>
      <c r="E147" s="49" t="s">
        <v>110</v>
      </c>
      <c r="F147" s="100">
        <v>0</v>
      </c>
      <c r="G147" s="56">
        <v>0</v>
      </c>
      <c r="H147" s="56">
        <f>H148+H149</f>
        <v>6226.01</v>
      </c>
      <c r="I147" s="56">
        <v>0</v>
      </c>
    </row>
    <row r="148" spans="2:9" x14ac:dyDescent="0.3">
      <c r="B148" s="103"/>
      <c r="C148" s="104"/>
      <c r="D148" s="101">
        <v>3211</v>
      </c>
      <c r="E148" s="101" t="s">
        <v>71</v>
      </c>
      <c r="F148" s="102">
        <v>0</v>
      </c>
      <c r="G148" s="58">
        <v>0</v>
      </c>
      <c r="H148" s="58">
        <v>2112</v>
      </c>
      <c r="I148" s="58">
        <v>0</v>
      </c>
    </row>
    <row r="149" spans="2:9" x14ac:dyDescent="0.3">
      <c r="B149" s="103"/>
      <c r="C149" s="104"/>
      <c r="D149" s="101">
        <v>3299</v>
      </c>
      <c r="E149" s="101" t="s">
        <v>92</v>
      </c>
      <c r="F149" s="102">
        <v>0</v>
      </c>
      <c r="G149" s="58">
        <v>0</v>
      </c>
      <c r="H149" s="58">
        <v>4114.01</v>
      </c>
      <c r="I149" s="58">
        <v>0</v>
      </c>
    </row>
    <row r="150" spans="2:9" x14ac:dyDescent="0.3">
      <c r="B150" s="103"/>
      <c r="C150" s="108">
        <v>34</v>
      </c>
      <c r="D150" s="101"/>
      <c r="E150" s="49" t="s">
        <v>113</v>
      </c>
      <c r="F150" s="100">
        <v>0</v>
      </c>
      <c r="G150" s="56">
        <v>0</v>
      </c>
      <c r="H150" s="56">
        <v>0.45</v>
      </c>
      <c r="I150" s="56">
        <v>0</v>
      </c>
    </row>
    <row r="151" spans="2:9" x14ac:dyDescent="0.3">
      <c r="B151" s="103"/>
      <c r="C151" s="104"/>
      <c r="D151" s="101">
        <v>3431</v>
      </c>
      <c r="E151" s="50" t="s">
        <v>96</v>
      </c>
      <c r="F151" s="102">
        <v>0</v>
      </c>
      <c r="G151" s="58">
        <v>0</v>
      </c>
      <c r="H151" s="58">
        <v>0.45</v>
      </c>
      <c r="I151" s="58">
        <v>0</v>
      </c>
    </row>
    <row r="152" spans="2:9" x14ac:dyDescent="0.3">
      <c r="B152" s="156"/>
      <c r="C152" s="157"/>
      <c r="D152" s="158"/>
      <c r="E152" s="101"/>
      <c r="F152" s="102"/>
      <c r="G152" s="58"/>
      <c r="H152" s="58"/>
      <c r="I152" s="58"/>
    </row>
    <row r="153" spans="2:9" ht="26.4" x14ac:dyDescent="0.3">
      <c r="B153" s="153" t="s">
        <v>190</v>
      </c>
      <c r="C153" s="154"/>
      <c r="D153" s="155"/>
      <c r="E153" s="109" t="s">
        <v>191</v>
      </c>
      <c r="F153" s="100">
        <v>53971</v>
      </c>
      <c r="G153" s="56">
        <v>0</v>
      </c>
      <c r="H153" s="56">
        <f>H154</f>
        <v>53782.63</v>
      </c>
      <c r="I153" s="56">
        <f>H153/F153*100</f>
        <v>99.650979229586255</v>
      </c>
    </row>
    <row r="154" spans="2:9" x14ac:dyDescent="0.3">
      <c r="B154" s="153" t="s">
        <v>125</v>
      </c>
      <c r="C154" s="154"/>
      <c r="D154" s="155"/>
      <c r="E154" s="49" t="s">
        <v>141</v>
      </c>
      <c r="F154" s="100">
        <v>53971</v>
      </c>
      <c r="G154" s="56">
        <v>0</v>
      </c>
      <c r="H154" s="56">
        <v>53782.63</v>
      </c>
      <c r="I154" s="56">
        <f>H154/F154*100</f>
        <v>99.650979229586255</v>
      </c>
    </row>
    <row r="155" spans="2:9" x14ac:dyDescent="0.3">
      <c r="B155" s="107"/>
      <c r="C155" s="108">
        <v>31</v>
      </c>
      <c r="D155" s="109"/>
      <c r="E155" s="109" t="s">
        <v>172</v>
      </c>
      <c r="F155" s="100">
        <f>F154-F159</f>
        <v>52419</v>
      </c>
      <c r="G155" s="56">
        <v>0</v>
      </c>
      <c r="H155" s="56">
        <f>H156+H157+H158</f>
        <v>52231.5</v>
      </c>
      <c r="I155" s="56">
        <f>H155/F155*100</f>
        <v>99.642305270989525</v>
      </c>
    </row>
    <row r="156" spans="2:9" x14ac:dyDescent="0.3">
      <c r="B156" s="103"/>
      <c r="C156" s="104"/>
      <c r="D156" s="101">
        <v>3111</v>
      </c>
      <c r="E156" s="101" t="s">
        <v>109</v>
      </c>
      <c r="F156" s="102">
        <v>0</v>
      </c>
      <c r="G156" s="58">
        <v>0</v>
      </c>
      <c r="H156" s="58">
        <v>41486.339999999997</v>
      </c>
      <c r="I156" s="58">
        <v>0</v>
      </c>
    </row>
    <row r="157" spans="2:9" x14ac:dyDescent="0.3">
      <c r="B157" s="103"/>
      <c r="C157" s="104"/>
      <c r="D157" s="101">
        <v>3121</v>
      </c>
      <c r="E157" s="101" t="s">
        <v>67</v>
      </c>
      <c r="F157" s="102">
        <v>0</v>
      </c>
      <c r="G157" s="58">
        <v>0</v>
      </c>
      <c r="H157" s="58">
        <v>3900</v>
      </c>
      <c r="I157" s="58">
        <v>0</v>
      </c>
    </row>
    <row r="158" spans="2:9" x14ac:dyDescent="0.3">
      <c r="B158" s="103"/>
      <c r="C158" s="104"/>
      <c r="D158" s="101">
        <v>3132</v>
      </c>
      <c r="E158" s="101" t="s">
        <v>214</v>
      </c>
      <c r="F158" s="102">
        <v>0</v>
      </c>
      <c r="G158" s="58">
        <v>0</v>
      </c>
      <c r="H158" s="58">
        <v>6845.16</v>
      </c>
      <c r="I158" s="58">
        <v>0</v>
      </c>
    </row>
    <row r="159" spans="2:9" x14ac:dyDescent="0.3">
      <c r="B159" s="107"/>
      <c r="C159" s="108">
        <v>32</v>
      </c>
      <c r="D159" s="109"/>
      <c r="E159" s="49" t="s">
        <v>110</v>
      </c>
      <c r="F159" s="100">
        <v>1552</v>
      </c>
      <c r="G159" s="56">
        <v>0</v>
      </c>
      <c r="H159" s="56">
        <f>H160</f>
        <v>1551.13</v>
      </c>
      <c r="I159" s="56">
        <f>H159/F159*100</f>
        <v>99.943943298969089</v>
      </c>
    </row>
    <row r="160" spans="2:9" ht="28.5" customHeight="1" x14ac:dyDescent="0.3">
      <c r="B160" s="103"/>
      <c r="C160" s="104"/>
      <c r="D160" s="101">
        <v>3212</v>
      </c>
      <c r="E160" s="50" t="s">
        <v>176</v>
      </c>
      <c r="F160" s="102">
        <v>0</v>
      </c>
      <c r="G160" s="58">
        <v>0</v>
      </c>
      <c r="H160" s="58">
        <v>1551.13</v>
      </c>
      <c r="I160" s="58">
        <v>0</v>
      </c>
    </row>
    <row r="161" spans="2:9" x14ac:dyDescent="0.3">
      <c r="B161" s="103"/>
      <c r="C161" s="104"/>
      <c r="D161" s="101"/>
      <c r="E161" s="101"/>
      <c r="F161" s="102"/>
      <c r="G161" s="58"/>
      <c r="H161" s="58"/>
      <c r="I161" s="58"/>
    </row>
    <row r="162" spans="2:9" x14ac:dyDescent="0.3">
      <c r="B162" s="159" t="s">
        <v>192</v>
      </c>
      <c r="C162" s="160"/>
      <c r="D162" s="161"/>
      <c r="E162" s="109" t="s">
        <v>193</v>
      </c>
      <c r="F162" s="100">
        <v>123500</v>
      </c>
      <c r="G162" s="56">
        <v>0</v>
      </c>
      <c r="H162" s="56">
        <f>H163+H167</f>
        <v>147838.57999999999</v>
      </c>
      <c r="I162" s="56">
        <f>H162/F162*100</f>
        <v>119.70735222672064</v>
      </c>
    </row>
    <row r="163" spans="2:9" x14ac:dyDescent="0.3">
      <c r="B163" s="153" t="s">
        <v>125</v>
      </c>
      <c r="C163" s="154"/>
      <c r="D163" s="155"/>
      <c r="E163" s="49" t="s">
        <v>141</v>
      </c>
      <c r="F163" s="100">
        <v>8500</v>
      </c>
      <c r="G163" s="56">
        <v>0</v>
      </c>
      <c r="H163" s="56">
        <v>12322.71</v>
      </c>
      <c r="I163" s="56">
        <f>H163/F163*100</f>
        <v>144.97305882352941</v>
      </c>
    </row>
    <row r="164" spans="2:9" x14ac:dyDescent="0.3">
      <c r="B164" s="107"/>
      <c r="C164" s="108">
        <v>32</v>
      </c>
      <c r="D164" s="109"/>
      <c r="E164" s="49" t="s">
        <v>110</v>
      </c>
      <c r="F164" s="100">
        <v>8500</v>
      </c>
      <c r="G164" s="56">
        <v>0</v>
      </c>
      <c r="H164" s="56">
        <v>12322.71</v>
      </c>
      <c r="I164" s="56">
        <f>H164/F164*100</f>
        <v>144.97305882352941</v>
      </c>
    </row>
    <row r="165" spans="2:9" x14ac:dyDescent="0.3">
      <c r="B165" s="111"/>
      <c r="C165" s="110"/>
      <c r="D165" s="101">
        <v>3222</v>
      </c>
      <c r="E165" s="101" t="s">
        <v>215</v>
      </c>
      <c r="F165" s="102">
        <v>0</v>
      </c>
      <c r="G165" s="58"/>
      <c r="H165" s="58">
        <v>12322.71</v>
      </c>
      <c r="I165" s="58">
        <v>0</v>
      </c>
    </row>
    <row r="166" spans="2:9" x14ac:dyDescent="0.3">
      <c r="B166" s="111"/>
      <c r="C166" s="112"/>
      <c r="D166" s="113"/>
      <c r="E166" s="109"/>
      <c r="F166" s="100"/>
      <c r="G166" s="58"/>
      <c r="H166" s="58"/>
      <c r="I166" s="58"/>
    </row>
    <row r="167" spans="2:9" x14ac:dyDescent="0.3">
      <c r="B167" s="153" t="s">
        <v>145</v>
      </c>
      <c r="C167" s="188"/>
      <c r="D167" s="189"/>
      <c r="E167" s="109" t="s">
        <v>216</v>
      </c>
      <c r="F167" s="100">
        <v>115000</v>
      </c>
      <c r="G167" s="56">
        <v>0</v>
      </c>
      <c r="H167" s="56">
        <v>135515.87</v>
      </c>
      <c r="I167" s="56">
        <f>H167/F167*100</f>
        <v>117.83988695652174</v>
      </c>
    </row>
    <row r="168" spans="2:9" x14ac:dyDescent="0.3">
      <c r="B168" s="107"/>
      <c r="C168" s="108">
        <v>32</v>
      </c>
      <c r="D168" s="109"/>
      <c r="E168" s="49" t="s">
        <v>110</v>
      </c>
      <c r="F168" s="100">
        <v>115000</v>
      </c>
      <c r="G168" s="56">
        <v>0</v>
      </c>
      <c r="H168" s="56">
        <v>135515.87</v>
      </c>
      <c r="I168" s="56">
        <f>H168/F168*100</f>
        <v>117.83988695652174</v>
      </c>
    </row>
    <row r="169" spans="2:9" x14ac:dyDescent="0.3">
      <c r="B169" s="107"/>
      <c r="C169" s="104"/>
      <c r="D169" s="101">
        <v>3222</v>
      </c>
      <c r="E169" s="101" t="s">
        <v>215</v>
      </c>
      <c r="F169" s="102">
        <v>0</v>
      </c>
      <c r="G169" s="58">
        <v>0</v>
      </c>
      <c r="H169" s="58">
        <v>135515.87</v>
      </c>
      <c r="I169" s="58">
        <v>0</v>
      </c>
    </row>
    <row r="170" spans="2:9" x14ac:dyDescent="0.3">
      <c r="B170" s="107"/>
      <c r="C170" s="104"/>
      <c r="D170" s="101"/>
      <c r="E170" s="101"/>
      <c r="F170" s="102"/>
      <c r="G170" s="58"/>
      <c r="H170" s="58"/>
      <c r="I170" s="58"/>
    </row>
    <row r="171" spans="2:9" ht="26.4" x14ac:dyDescent="0.3">
      <c r="B171" s="153" t="s">
        <v>190</v>
      </c>
      <c r="C171" s="154"/>
      <c r="D171" s="155"/>
      <c r="E171" s="109" t="s">
        <v>194</v>
      </c>
      <c r="F171" s="100">
        <v>48025</v>
      </c>
      <c r="G171" s="56">
        <v>0</v>
      </c>
      <c r="H171" s="56">
        <f>H172</f>
        <v>58128.78</v>
      </c>
      <c r="I171" s="56">
        <f>H171/F171*100</f>
        <v>121.03858407079646</v>
      </c>
    </row>
    <row r="172" spans="2:9" x14ac:dyDescent="0.3">
      <c r="B172" s="153" t="s">
        <v>125</v>
      </c>
      <c r="C172" s="154"/>
      <c r="D172" s="155"/>
      <c r="E172" s="49" t="s">
        <v>141</v>
      </c>
      <c r="F172" s="100">
        <v>48025</v>
      </c>
      <c r="G172" s="56">
        <v>0</v>
      </c>
      <c r="H172" s="56">
        <f>H173+H177</f>
        <v>58128.78</v>
      </c>
      <c r="I172" s="56">
        <f>H172/F172*100</f>
        <v>121.03858407079646</v>
      </c>
    </row>
    <row r="173" spans="2:9" x14ac:dyDescent="0.3">
      <c r="B173" s="64"/>
      <c r="C173" s="65">
        <v>31</v>
      </c>
      <c r="D173" s="66"/>
      <c r="E173" s="47" t="s">
        <v>172</v>
      </c>
      <c r="F173" s="100">
        <v>46525</v>
      </c>
      <c r="G173" s="56">
        <v>0</v>
      </c>
      <c r="H173" s="56">
        <f>H174+H175+H176</f>
        <v>56225.24</v>
      </c>
      <c r="I173" s="56">
        <f>H173/F173*100</f>
        <v>120.84952176249328</v>
      </c>
    </row>
    <row r="174" spans="2:9" x14ac:dyDescent="0.3">
      <c r="B174" s="67"/>
      <c r="C174" s="68"/>
      <c r="D174" s="69">
        <v>3111</v>
      </c>
      <c r="E174" s="50" t="s">
        <v>27</v>
      </c>
      <c r="F174" s="102">
        <v>0</v>
      </c>
      <c r="G174" s="58">
        <v>0</v>
      </c>
      <c r="H174" s="58">
        <v>43987.33</v>
      </c>
      <c r="I174" s="58">
        <v>0</v>
      </c>
    </row>
    <row r="175" spans="2:9" x14ac:dyDescent="0.3">
      <c r="B175" s="67"/>
      <c r="C175" s="68"/>
      <c r="D175" s="69">
        <v>3121</v>
      </c>
      <c r="E175" s="50" t="s">
        <v>67</v>
      </c>
      <c r="F175" s="102">
        <v>0</v>
      </c>
      <c r="G175" s="58">
        <v>0</v>
      </c>
      <c r="H175" s="58">
        <v>4968.42</v>
      </c>
      <c r="I175" s="58">
        <v>0</v>
      </c>
    </row>
    <row r="176" spans="2:9" x14ac:dyDescent="0.3">
      <c r="B176" s="67"/>
      <c r="C176" s="68"/>
      <c r="D176" s="69">
        <v>3132</v>
      </c>
      <c r="E176" s="50" t="s">
        <v>68</v>
      </c>
      <c r="F176" s="102">
        <v>0</v>
      </c>
      <c r="G176" s="58">
        <v>0</v>
      </c>
      <c r="H176" s="58">
        <v>7269.49</v>
      </c>
      <c r="I176" s="58">
        <v>0</v>
      </c>
    </row>
    <row r="177" spans="2:9" x14ac:dyDescent="0.3">
      <c r="B177" s="64"/>
      <c r="C177" s="65">
        <v>32</v>
      </c>
      <c r="D177" s="66"/>
      <c r="E177" s="49" t="s">
        <v>110</v>
      </c>
      <c r="F177" s="100">
        <v>1500</v>
      </c>
      <c r="G177" s="56">
        <v>0</v>
      </c>
      <c r="H177" s="56">
        <v>1903.54</v>
      </c>
      <c r="I177" s="56">
        <f>H177/F177*100</f>
        <v>126.90266666666668</v>
      </c>
    </row>
    <row r="178" spans="2:9" x14ac:dyDescent="0.3">
      <c r="B178" s="67"/>
      <c r="C178" s="68"/>
      <c r="D178" s="69">
        <v>3212</v>
      </c>
      <c r="E178" s="50" t="s">
        <v>173</v>
      </c>
      <c r="F178" s="102">
        <v>0</v>
      </c>
      <c r="G178" s="56">
        <v>0</v>
      </c>
      <c r="H178" s="58">
        <v>1903.54</v>
      </c>
      <c r="I178" s="58">
        <v>0</v>
      </c>
    </row>
    <row r="179" spans="2:9" x14ac:dyDescent="0.3">
      <c r="B179" s="159"/>
      <c r="C179" s="160"/>
      <c r="D179" s="161"/>
      <c r="E179" s="101"/>
      <c r="F179" s="102"/>
      <c r="G179" s="58"/>
      <c r="H179" s="58"/>
      <c r="I179" s="58"/>
    </row>
    <row r="180" spans="2:9" ht="25.2" customHeight="1" x14ac:dyDescent="0.3">
      <c r="B180" s="153" t="s">
        <v>224</v>
      </c>
      <c r="C180" s="154"/>
      <c r="D180" s="155"/>
      <c r="E180" s="109" t="s">
        <v>195</v>
      </c>
      <c r="F180" s="100">
        <v>6997</v>
      </c>
      <c r="G180" s="56">
        <v>0</v>
      </c>
      <c r="H180" s="56">
        <f>H181+H186</f>
        <v>7805</v>
      </c>
      <c r="I180" s="56">
        <f>H180/F180*100</f>
        <v>111.54780620265828</v>
      </c>
    </row>
    <row r="181" spans="2:9" ht="22.2" customHeight="1" x14ac:dyDescent="0.3">
      <c r="B181" s="153" t="s">
        <v>196</v>
      </c>
      <c r="C181" s="154"/>
      <c r="D181" s="155"/>
      <c r="E181" s="109" t="s">
        <v>197</v>
      </c>
      <c r="F181" s="100">
        <v>5757</v>
      </c>
      <c r="G181" s="58">
        <v>0</v>
      </c>
      <c r="H181" s="56">
        <v>5756.25</v>
      </c>
      <c r="I181" s="56">
        <f>H181/F181*100</f>
        <v>99.986972381448666</v>
      </c>
    </row>
    <row r="182" spans="2:9" ht="18.600000000000001" customHeight="1" x14ac:dyDescent="0.3">
      <c r="B182" s="153" t="s">
        <v>125</v>
      </c>
      <c r="C182" s="154"/>
      <c r="D182" s="155"/>
      <c r="E182" s="49" t="s">
        <v>141</v>
      </c>
      <c r="F182" s="100">
        <v>5757</v>
      </c>
      <c r="G182" s="58">
        <v>0</v>
      </c>
      <c r="H182" s="56">
        <v>5756.25</v>
      </c>
      <c r="I182" s="56">
        <f>H182/F182*100</f>
        <v>99.986972381448666</v>
      </c>
    </row>
    <row r="183" spans="2:9" ht="31.5" customHeight="1" x14ac:dyDescent="0.3">
      <c r="B183" s="107"/>
      <c r="C183" s="108">
        <v>42</v>
      </c>
      <c r="D183" s="109"/>
      <c r="E183" s="109" t="s">
        <v>97</v>
      </c>
      <c r="F183" s="100">
        <v>5757</v>
      </c>
      <c r="G183" s="56">
        <v>0</v>
      </c>
      <c r="H183" s="56">
        <v>5756.25</v>
      </c>
      <c r="I183" s="56">
        <f>H183/F183*100</f>
        <v>99.986972381448666</v>
      </c>
    </row>
    <row r="184" spans="2:9" x14ac:dyDescent="0.3">
      <c r="B184" s="103"/>
      <c r="C184" s="104"/>
      <c r="D184" s="101">
        <v>4227</v>
      </c>
      <c r="E184" s="50" t="s">
        <v>104</v>
      </c>
      <c r="F184" s="102">
        <v>0</v>
      </c>
      <c r="G184" s="58">
        <v>0</v>
      </c>
      <c r="H184" s="58">
        <v>5756.25</v>
      </c>
      <c r="I184" s="58">
        <v>0</v>
      </c>
    </row>
    <row r="185" spans="2:9" x14ac:dyDescent="0.3">
      <c r="B185" s="103"/>
      <c r="C185" s="104"/>
      <c r="D185" s="101"/>
      <c r="E185" s="101"/>
      <c r="F185" s="102"/>
      <c r="G185" s="58"/>
      <c r="H185" s="58"/>
      <c r="I185" s="58"/>
    </row>
    <row r="186" spans="2:9" x14ac:dyDescent="0.3">
      <c r="B186" s="153" t="s">
        <v>198</v>
      </c>
      <c r="C186" s="154"/>
      <c r="D186" s="155"/>
      <c r="E186" s="109" t="s">
        <v>199</v>
      </c>
      <c r="F186" s="100">
        <v>1240</v>
      </c>
      <c r="G186" s="56">
        <v>0</v>
      </c>
      <c r="H186" s="56">
        <f>H187+H191</f>
        <v>2048.75</v>
      </c>
      <c r="I186" s="56">
        <f>H186/F186*100</f>
        <v>165.22177419354838</v>
      </c>
    </row>
    <row r="187" spans="2:9" x14ac:dyDescent="0.3">
      <c r="B187" s="153" t="s">
        <v>125</v>
      </c>
      <c r="C187" s="154"/>
      <c r="D187" s="155"/>
      <c r="E187" s="49" t="s">
        <v>141</v>
      </c>
      <c r="F187" s="100">
        <v>1240</v>
      </c>
      <c r="G187" s="56">
        <v>0</v>
      </c>
      <c r="H187" s="56">
        <v>1300.29</v>
      </c>
      <c r="I187" s="56">
        <f>H187/F187*100</f>
        <v>104.86209677419353</v>
      </c>
    </row>
    <row r="188" spans="2:9" ht="31.5" customHeight="1" x14ac:dyDescent="0.3">
      <c r="B188" s="107"/>
      <c r="C188" s="108">
        <v>42</v>
      </c>
      <c r="D188" s="109"/>
      <c r="E188" s="49" t="s">
        <v>97</v>
      </c>
      <c r="F188" s="100">
        <v>1240</v>
      </c>
      <c r="G188" s="56">
        <v>0</v>
      </c>
      <c r="H188" s="56">
        <v>1300.29</v>
      </c>
      <c r="I188" s="56">
        <f>H188/F188*100</f>
        <v>104.86209677419353</v>
      </c>
    </row>
    <row r="189" spans="2:9" x14ac:dyDescent="0.3">
      <c r="B189" s="107"/>
      <c r="C189" s="104"/>
      <c r="D189" s="101">
        <v>4241</v>
      </c>
      <c r="E189" s="101" t="s">
        <v>105</v>
      </c>
      <c r="F189" s="102">
        <v>0</v>
      </c>
      <c r="G189" s="58">
        <v>0</v>
      </c>
      <c r="H189" s="58">
        <v>1300.29</v>
      </c>
      <c r="I189" s="58">
        <v>0</v>
      </c>
    </row>
    <row r="190" spans="2:9" x14ac:dyDescent="0.3">
      <c r="B190" s="107"/>
      <c r="C190" s="108"/>
      <c r="D190" s="109"/>
      <c r="E190" s="109"/>
      <c r="F190" s="102"/>
      <c r="G190" s="58" t="s">
        <v>54</v>
      </c>
      <c r="H190" s="58"/>
      <c r="I190" s="58"/>
    </row>
    <row r="191" spans="2:9" x14ac:dyDescent="0.3">
      <c r="B191" s="153" t="s">
        <v>217</v>
      </c>
      <c r="C191" s="188"/>
      <c r="D191" s="189"/>
      <c r="E191" s="109" t="s">
        <v>216</v>
      </c>
      <c r="F191" s="100">
        <v>0</v>
      </c>
      <c r="G191" s="56">
        <v>0</v>
      </c>
      <c r="H191" s="56">
        <v>748.46</v>
      </c>
      <c r="I191" s="56">
        <v>0</v>
      </c>
    </row>
    <row r="192" spans="2:9" ht="26.25" customHeight="1" x14ac:dyDescent="0.3">
      <c r="B192" s="103"/>
      <c r="C192" s="108">
        <v>42</v>
      </c>
      <c r="D192" s="101"/>
      <c r="E192" s="49" t="s">
        <v>97</v>
      </c>
      <c r="F192" s="100">
        <v>0</v>
      </c>
      <c r="G192" s="56">
        <v>0</v>
      </c>
      <c r="H192" s="56">
        <v>748.46</v>
      </c>
      <c r="I192" s="56">
        <v>0</v>
      </c>
    </row>
    <row r="193" spans="2:9" x14ac:dyDescent="0.3">
      <c r="B193" s="103"/>
      <c r="C193" s="104"/>
      <c r="D193" s="101">
        <v>4241</v>
      </c>
      <c r="E193" s="101" t="s">
        <v>105</v>
      </c>
      <c r="F193" s="100">
        <v>0</v>
      </c>
      <c r="G193" s="58">
        <v>0</v>
      </c>
      <c r="H193" s="58">
        <v>748.46</v>
      </c>
      <c r="I193" s="58">
        <v>0</v>
      </c>
    </row>
    <row r="194" spans="2:9" x14ac:dyDescent="0.3">
      <c r="B194" s="103"/>
      <c r="C194" s="104"/>
      <c r="D194" s="101"/>
      <c r="E194" s="101"/>
      <c r="F194" s="100"/>
      <c r="G194" s="58"/>
      <c r="H194" s="58"/>
      <c r="I194" s="58"/>
    </row>
    <row r="195" spans="2:9" x14ac:dyDescent="0.3">
      <c r="B195" s="153" t="s">
        <v>225</v>
      </c>
      <c r="C195" s="154"/>
      <c r="D195" s="155"/>
      <c r="E195" s="109" t="s">
        <v>200</v>
      </c>
      <c r="F195" s="100">
        <v>1302477</v>
      </c>
      <c r="G195" s="56">
        <v>0</v>
      </c>
      <c r="H195" s="56">
        <f>H196</f>
        <v>1589250.4129999999</v>
      </c>
      <c r="I195" s="56">
        <f>H195/F195*100</f>
        <v>122.01754142299632</v>
      </c>
    </row>
    <row r="196" spans="2:9" x14ac:dyDescent="0.3">
      <c r="B196" s="153" t="s">
        <v>201</v>
      </c>
      <c r="C196" s="154"/>
      <c r="D196" s="155"/>
      <c r="E196" s="109" t="s">
        <v>200</v>
      </c>
      <c r="F196" s="100">
        <v>1302477</v>
      </c>
      <c r="G196" s="56">
        <v>0</v>
      </c>
      <c r="H196" s="56">
        <f>H197</f>
        <v>1589250.4129999999</v>
      </c>
      <c r="I196" s="56">
        <f>H196/F196*100</f>
        <v>122.01754142299632</v>
      </c>
    </row>
    <row r="197" spans="2:9" x14ac:dyDescent="0.3">
      <c r="B197" s="153" t="s">
        <v>145</v>
      </c>
      <c r="C197" s="154"/>
      <c r="D197" s="155"/>
      <c r="E197" s="109" t="s">
        <v>216</v>
      </c>
      <c r="F197" s="100">
        <v>1302477</v>
      </c>
      <c r="G197" s="56">
        <v>0</v>
      </c>
      <c r="H197" s="56">
        <f>H198+H202+H208</f>
        <v>1589250.4129999999</v>
      </c>
      <c r="I197" s="56">
        <f>H197/F197*100</f>
        <v>122.01754142299632</v>
      </c>
    </row>
    <row r="198" spans="2:9" x14ac:dyDescent="0.3">
      <c r="B198" s="64"/>
      <c r="C198" s="65">
        <v>31</v>
      </c>
      <c r="D198" s="66"/>
      <c r="E198" s="47" t="s">
        <v>172</v>
      </c>
      <c r="F198" s="100">
        <v>1192937</v>
      </c>
      <c r="G198" s="56">
        <v>0</v>
      </c>
      <c r="H198" s="56">
        <f>H199+H200+H201</f>
        <v>1557504.8429999999</v>
      </c>
      <c r="I198" s="56">
        <f>H198/F198*100</f>
        <v>130.56052775628552</v>
      </c>
    </row>
    <row r="199" spans="2:9" x14ac:dyDescent="0.3">
      <c r="B199" s="67"/>
      <c r="C199" s="68"/>
      <c r="D199" s="69">
        <v>3111</v>
      </c>
      <c r="E199" s="50" t="s">
        <v>27</v>
      </c>
      <c r="F199" s="102">
        <v>0</v>
      </c>
      <c r="G199" s="58">
        <v>0</v>
      </c>
      <c r="H199" s="58">
        <v>1289820.3600000001</v>
      </c>
      <c r="I199" s="58">
        <v>0</v>
      </c>
    </row>
    <row r="200" spans="2:9" x14ac:dyDescent="0.3">
      <c r="B200" s="67"/>
      <c r="C200" s="68"/>
      <c r="D200" s="69">
        <v>3121</v>
      </c>
      <c r="E200" s="50" t="s">
        <v>67</v>
      </c>
      <c r="F200" s="102">
        <v>0</v>
      </c>
      <c r="G200" s="58">
        <v>0</v>
      </c>
      <c r="H200" s="58">
        <v>54819.353000000003</v>
      </c>
      <c r="I200" s="58">
        <v>0</v>
      </c>
    </row>
    <row r="201" spans="2:9" x14ac:dyDescent="0.3">
      <c r="B201" s="67"/>
      <c r="C201" s="68"/>
      <c r="D201" s="69">
        <v>3132</v>
      </c>
      <c r="E201" s="50" t="s">
        <v>68</v>
      </c>
      <c r="F201" s="102">
        <v>0</v>
      </c>
      <c r="G201" s="58">
        <v>0</v>
      </c>
      <c r="H201" s="58">
        <v>212865.13</v>
      </c>
      <c r="I201" s="58">
        <v>0</v>
      </c>
    </row>
    <row r="202" spans="2:9" x14ac:dyDescent="0.3">
      <c r="B202" s="64"/>
      <c r="C202" s="65">
        <v>32</v>
      </c>
      <c r="D202" s="66"/>
      <c r="E202" s="49" t="s">
        <v>110</v>
      </c>
      <c r="F202" s="100">
        <v>109540</v>
      </c>
      <c r="G202" s="56">
        <v>0</v>
      </c>
      <c r="H202" s="56">
        <f>H203+H204+H205+H206+H207</f>
        <v>28468.95</v>
      </c>
      <c r="I202" s="56">
        <f>H202/F202*100</f>
        <v>25.989547197370822</v>
      </c>
    </row>
    <row r="203" spans="2:9" x14ac:dyDescent="0.3">
      <c r="B203" s="64"/>
      <c r="C203" s="65"/>
      <c r="D203" s="69">
        <v>3211</v>
      </c>
      <c r="E203" s="50" t="s">
        <v>71</v>
      </c>
      <c r="F203" s="102">
        <v>0</v>
      </c>
      <c r="G203" s="58">
        <v>0</v>
      </c>
      <c r="H203" s="58">
        <v>179.46</v>
      </c>
      <c r="I203" s="58">
        <v>0</v>
      </c>
    </row>
    <row r="204" spans="2:9" x14ac:dyDescent="0.3">
      <c r="B204" s="67"/>
      <c r="C204" s="68"/>
      <c r="D204" s="69">
        <v>3212</v>
      </c>
      <c r="E204" s="50" t="s">
        <v>173</v>
      </c>
      <c r="F204" s="102">
        <v>0</v>
      </c>
      <c r="G204" s="58">
        <v>0</v>
      </c>
      <c r="H204" s="58">
        <v>20126.22</v>
      </c>
      <c r="I204" s="58">
        <v>0</v>
      </c>
    </row>
    <row r="205" spans="2:9" x14ac:dyDescent="0.3">
      <c r="B205" s="67"/>
      <c r="C205" s="68"/>
      <c r="D205" s="72">
        <v>3213</v>
      </c>
      <c r="E205" s="50" t="s">
        <v>218</v>
      </c>
      <c r="F205" s="102">
        <v>0</v>
      </c>
      <c r="G205" s="58">
        <v>0</v>
      </c>
      <c r="H205" s="58">
        <v>1330.35</v>
      </c>
      <c r="I205" s="58">
        <v>0</v>
      </c>
    </row>
    <row r="206" spans="2:9" x14ac:dyDescent="0.3">
      <c r="B206" s="67"/>
      <c r="C206" s="68"/>
      <c r="D206" s="69">
        <v>3295</v>
      </c>
      <c r="E206" s="50" t="s">
        <v>101</v>
      </c>
      <c r="F206" s="102">
        <v>0</v>
      </c>
      <c r="G206" s="58">
        <v>0</v>
      </c>
      <c r="H206" s="58">
        <v>3395.2</v>
      </c>
      <c r="I206" s="58">
        <v>0</v>
      </c>
    </row>
    <row r="207" spans="2:9" x14ac:dyDescent="0.3">
      <c r="B207" s="67"/>
      <c r="C207" s="68"/>
      <c r="D207" s="69">
        <v>3296</v>
      </c>
      <c r="E207" s="50" t="s">
        <v>219</v>
      </c>
      <c r="F207" s="102">
        <v>0</v>
      </c>
      <c r="G207" s="58">
        <v>0</v>
      </c>
      <c r="H207" s="58">
        <v>3437.72</v>
      </c>
      <c r="I207" s="58">
        <v>0</v>
      </c>
    </row>
    <row r="208" spans="2:9" x14ac:dyDescent="0.3">
      <c r="B208" s="64"/>
      <c r="C208" s="65">
        <v>34</v>
      </c>
      <c r="D208" s="66"/>
      <c r="E208" s="49" t="s">
        <v>113</v>
      </c>
      <c r="F208" s="100">
        <v>0</v>
      </c>
      <c r="G208" s="56">
        <v>0</v>
      </c>
      <c r="H208" s="56">
        <v>3276.62</v>
      </c>
      <c r="I208" s="56">
        <v>0</v>
      </c>
    </row>
    <row r="209" spans="2:9" x14ac:dyDescent="0.3">
      <c r="B209" s="67"/>
      <c r="C209" s="68"/>
      <c r="D209" s="69">
        <v>3433</v>
      </c>
      <c r="E209" s="50" t="s">
        <v>103</v>
      </c>
      <c r="F209" s="102">
        <v>0</v>
      </c>
      <c r="G209" s="58">
        <v>0</v>
      </c>
      <c r="H209" s="58">
        <v>3276.62</v>
      </c>
      <c r="I209" s="58">
        <v>0</v>
      </c>
    </row>
  </sheetData>
  <mergeCells count="60">
    <mergeCell ref="B120:D120"/>
    <mergeCell ref="B124:D124"/>
    <mergeCell ref="B116:D116"/>
    <mergeCell ref="B117:D117"/>
    <mergeCell ref="B186:D186"/>
    <mergeCell ref="B171:D171"/>
    <mergeCell ref="B179:D179"/>
    <mergeCell ref="B180:D180"/>
    <mergeCell ref="B181:D181"/>
    <mergeCell ref="B182:D182"/>
    <mergeCell ref="B137:D137"/>
    <mergeCell ref="B153:D153"/>
    <mergeCell ref="B154:D154"/>
    <mergeCell ref="B162:D162"/>
    <mergeCell ref="B167:D167"/>
    <mergeCell ref="B141:D141"/>
    <mergeCell ref="B191:D191"/>
    <mergeCell ref="B195:D195"/>
    <mergeCell ref="B196:D196"/>
    <mergeCell ref="B197:D197"/>
    <mergeCell ref="B187:D187"/>
    <mergeCell ref="B142:D142"/>
    <mergeCell ref="B152:D152"/>
    <mergeCell ref="B145:D145"/>
    <mergeCell ref="B146:D146"/>
    <mergeCell ref="B163:D163"/>
    <mergeCell ref="B94:D94"/>
    <mergeCell ref="B98:D98"/>
    <mergeCell ref="B112:D112"/>
    <mergeCell ref="B103:D103"/>
    <mergeCell ref="B111:D111"/>
    <mergeCell ref="B102:D102"/>
    <mergeCell ref="B99:D99"/>
    <mergeCell ref="B106:D106"/>
    <mergeCell ref="B107:D107"/>
    <mergeCell ref="B2:I2"/>
    <mergeCell ref="B8:D8"/>
    <mergeCell ref="B11:D11"/>
    <mergeCell ref="B12:D12"/>
    <mergeCell ref="B9:D9"/>
    <mergeCell ref="B4:I4"/>
    <mergeCell ref="B6:E6"/>
    <mergeCell ref="B7:E7"/>
    <mergeCell ref="B10:D10"/>
    <mergeCell ref="B74:D74"/>
    <mergeCell ref="B40:D40"/>
    <mergeCell ref="B42:D42"/>
    <mergeCell ref="B172:D172"/>
    <mergeCell ref="B34:D34"/>
    <mergeCell ref="B39:D39"/>
    <mergeCell ref="B69:D69"/>
    <mergeCell ref="B89:D89"/>
    <mergeCell ref="B35:D35"/>
    <mergeCell ref="B55:D55"/>
    <mergeCell ref="B68:D68"/>
    <mergeCell ref="B131:D131"/>
    <mergeCell ref="B132:D132"/>
    <mergeCell ref="B136:D136"/>
    <mergeCell ref="B80:D80"/>
    <mergeCell ref="B90:D90"/>
  </mergeCells>
  <pageMargins left="0.7" right="0.7" top="0.75" bottom="0.75" header="0.3" footer="0.3"/>
  <pageSetup paperSize="9"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SAŽETAK</vt:lpstr>
      <vt:lpstr> Račun prihoda i rashoda</vt:lpstr>
      <vt:lpstr>Rashodi prema izvorima finan</vt:lpstr>
      <vt:lpstr>Rashodi prema funkcijskoj k </vt:lpstr>
      <vt:lpstr>POSEBNI DIO</vt:lpstr>
      <vt:lpstr>' Račun prihoda i rashoda'!Podrucje_ispisa</vt:lpstr>
      <vt:lpstr>SAŽETAK!Podrucje_ispisa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Smiljana</cp:lastModifiedBy>
  <cp:lastPrinted>2024-03-09T15:20:50Z</cp:lastPrinted>
  <dcterms:created xsi:type="dcterms:W3CDTF">2022-08-12T12:51:27Z</dcterms:created>
  <dcterms:modified xsi:type="dcterms:W3CDTF">2024-03-25T21:44:20Z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